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76F3A13A-52C5-4B4C-87D7-60D7683606E1}" xr6:coauthVersionLast="47" xr6:coauthVersionMax="47" xr10:uidLastSave="{00000000-0000-0000-0000-000000000000}"/>
  <bookViews>
    <workbookView xWindow="-120" yWindow="-120" windowWidth="29040" windowHeight="15840" activeTab="17" xr2:uid="{00000000-000D-0000-FFFF-FFFF00000000}"/>
  </bookViews>
  <sheets>
    <sheet name="Тит" sheetId="23" r:id="rId1"/>
    <sheet name="Огл" sheetId="22" r:id="rId2"/>
    <sheet name="1.1" sheetId="1" r:id="rId3"/>
    <sheet name="1.2" sheetId="2" r:id="rId4"/>
    <sheet name="1.3" sheetId="3" r:id="rId5"/>
    <sheet name="1.4" sheetId="4" r:id="rId6"/>
    <sheet name="1.5" sheetId="5" r:id="rId7"/>
    <sheet name="1.9" sheetId="6" r:id="rId8"/>
    <sheet name="2.1" sheetId="7" r:id="rId9"/>
    <sheet name="2.2" sheetId="8" r:id="rId10"/>
    <sheet name="2.3" sheetId="9" r:id="rId11"/>
    <sheet name="2.4" sheetId="10" r:id="rId12"/>
    <sheet name="3.1" sheetId="11" r:id="rId13"/>
    <sheet name="3.2" sheetId="12" r:id="rId14"/>
    <sheet name="3.3" sheetId="13" r:id="rId15"/>
    <sheet name="4.1" sheetId="14" r:id="rId16"/>
    <sheet name="4.2" sheetId="15" r:id="rId17"/>
    <sheet name="8.1" sheetId="18" r:id="rId18"/>
    <sheet name="8.1.1" sheetId="19" r:id="rId19"/>
    <sheet name="9.1" sheetId="20" r:id="rId20"/>
    <sheet name="9.2" sheetId="21" r:id="rId21"/>
    <sheet name="Лист3" sheetId="24" r:id="rId22"/>
  </sheets>
  <definedNames>
    <definedName name="_xlnm.Print_Area" localSheetId="2">'1.1'!$A$1:$C$39</definedName>
    <definedName name="_xlnm.Print_Area" localSheetId="3">'1.2'!$A$1:$C$44</definedName>
    <definedName name="_xlnm.Print_Area" localSheetId="4">'1.3'!$A$1:$D$50</definedName>
    <definedName name="_xlnm.Print_Area" localSheetId="5">'1.4'!$A$1:$D$52</definedName>
    <definedName name="_xlnm.Print_Area" localSheetId="6">'1.5'!$A$1:$N$13</definedName>
    <definedName name="_xlnm.Print_Area" localSheetId="7">'1.9'!$A$1:$D$56</definedName>
    <definedName name="_xlnm.Print_Area" localSheetId="8">'2.1'!$A$1:$F$36</definedName>
    <definedName name="_xlnm.Print_Area" localSheetId="9">'2.2'!$A$1:$F$29</definedName>
    <definedName name="_xlnm.Print_Area" localSheetId="10">'2.3'!$A$1:$F$37</definedName>
    <definedName name="_xlnm.Print_Area" localSheetId="11">'2.4'!$A$1:$F$51</definedName>
    <definedName name="_xlnm.Print_Area" localSheetId="12">'3.1'!$A$1:$C$40</definedName>
    <definedName name="_xlnm.Print_Area" localSheetId="13">'3.2'!$A$1:$C$48</definedName>
    <definedName name="_xlnm.Print_Area" localSheetId="14">'3.3'!$A$1:$C$56</definedName>
    <definedName name="_xlnm.Print_Area" localSheetId="15">'4.1'!$A$1:$C$38</definedName>
    <definedName name="_xlnm.Print_Area" localSheetId="16">'4.2'!$A$1:$C$24</definedName>
    <definedName name="_xlnm.Print_Area" localSheetId="17">'8.1'!$A$1:$AA$16</definedName>
    <definedName name="_xlnm.Print_Area" localSheetId="18">'8.1.1'!$A$1:$Q$26</definedName>
    <definedName name="_xlnm.Print_Area" localSheetId="21">Лист3!$A$1:$B$16</definedName>
    <definedName name="_xlnm.Print_Area" localSheetId="1">Огл!$A$1:$H$18</definedName>
    <definedName name="_xlnm.Print_Area" localSheetId="0">Тит!$A$1:$I$48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5" l="1"/>
  <c r="J7" i="5"/>
  <c r="H4" i="22" l="1"/>
  <c r="H5" i="22" s="1"/>
  <c r="H6" i="22" s="1"/>
  <c r="H7" i="22" s="1"/>
  <c r="H8" i="22" s="1"/>
  <c r="H9" i="22" s="1"/>
  <c r="H10" i="22" s="1"/>
  <c r="H11" i="22" s="1"/>
  <c r="H12" i="22" s="1"/>
  <c r="H13" i="22" s="1"/>
  <c r="H14" i="22" s="1"/>
  <c r="H15" i="22" s="1"/>
  <c r="H16" i="22" s="1"/>
  <c r="H17" i="22" s="1"/>
  <c r="H18" i="22" s="1"/>
  <c r="B53" i="10" l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Q9" i="5" l="1"/>
  <c r="P9" i="5"/>
  <c r="Q7" i="5"/>
  <c r="R7" i="5"/>
  <c r="P7" i="5"/>
  <c r="U7" i="5" l="1"/>
  <c r="S7" i="5"/>
  <c r="T7" i="5"/>
  <c r="V7" i="5"/>
  <c r="C12" i="7"/>
  <c r="B12" i="7"/>
  <c r="O6" i="19"/>
  <c r="I6" i="19"/>
  <c r="F26" i="7" l="1"/>
  <c r="F27" i="7" s="1"/>
  <c r="F29" i="7" s="1"/>
  <c r="F30" i="7" s="1"/>
  <c r="F25" i="7"/>
  <c r="F25" i="9"/>
  <c r="B44" i="10"/>
  <c r="B32" i="10"/>
  <c r="B37" i="10"/>
  <c r="B7" i="10"/>
  <c r="B8" i="10"/>
  <c r="G28" i="14"/>
  <c r="C11" i="15"/>
  <c r="C10" i="15"/>
  <c r="C12" i="15" s="1"/>
  <c r="C9" i="15"/>
  <c r="C8" i="15"/>
  <c r="C7" i="15"/>
  <c r="C6" i="15"/>
  <c r="C5" i="15"/>
  <c r="J12" i="14"/>
  <c r="H12" i="14"/>
  <c r="E23" i="14"/>
  <c r="C10" i="14"/>
  <c r="F22" i="14" s="1"/>
  <c r="F23" i="8"/>
  <c r="B21" i="10" s="1"/>
  <c r="C37" i="10" l="1"/>
  <c r="D37" i="10" s="1"/>
  <c r="E37" i="10"/>
  <c r="F37" i="10" s="1"/>
  <c r="C21" i="10"/>
  <c r="D21" i="10" s="1"/>
  <c r="E21" i="10"/>
  <c r="F21" i="10" s="1"/>
  <c r="C32" i="10"/>
  <c r="D32" i="10" s="1"/>
  <c r="E32" i="10"/>
  <c r="F32" i="10" s="1"/>
  <c r="E8" i="10"/>
  <c r="F8" i="10" s="1"/>
  <c r="C8" i="10"/>
  <c r="D8" i="10" s="1"/>
  <c r="C44" i="10"/>
  <c r="D44" i="10" s="1"/>
  <c r="E44" i="10"/>
  <c r="F44" i="10" s="1"/>
  <c r="E7" i="10"/>
  <c r="F7" i="10" s="1"/>
  <c r="C7" i="10"/>
  <c r="D7" i="10" s="1"/>
  <c r="F18" i="7"/>
  <c r="F9" i="7"/>
  <c r="F31" i="7" s="1"/>
  <c r="B6" i="10" s="1"/>
  <c r="I30" i="9"/>
  <c r="B23" i="10"/>
  <c r="F11" i="9"/>
  <c r="D16" i="9"/>
  <c r="D19" i="9" s="1"/>
  <c r="D21" i="9" s="1"/>
  <c r="D22" i="9" s="1"/>
  <c r="D23" i="9" s="1"/>
  <c r="D25" i="9" s="1"/>
  <c r="D28" i="9" s="1"/>
  <c r="D29" i="9" s="1"/>
  <c r="D11" i="9"/>
  <c r="D12" i="9" s="1"/>
  <c r="D13" i="9" s="1"/>
  <c r="D14" i="9" s="1"/>
  <c r="F16" i="8"/>
  <c r="F20" i="8"/>
  <c r="F22" i="8"/>
  <c r="D13" i="8"/>
  <c r="D12" i="8"/>
  <c r="D11" i="8" s="1"/>
  <c r="D10" i="8"/>
  <c r="D24" i="7"/>
  <c r="D23" i="7"/>
  <c r="D20" i="7"/>
  <c r="D17" i="7"/>
  <c r="D16" i="7"/>
  <c r="D15" i="7"/>
  <c r="D14" i="7"/>
  <c r="D12" i="7"/>
  <c r="D11" i="7"/>
  <c r="E6" i="10" l="1"/>
  <c r="F6" i="10" s="1"/>
  <c r="C6" i="10"/>
  <c r="D6" i="10" s="1"/>
  <c r="B33" i="10"/>
  <c r="C23" i="10"/>
  <c r="D23" i="10" s="1"/>
  <c r="E23" i="10"/>
  <c r="F23" i="10" s="1"/>
  <c r="F12" i="9"/>
  <c r="C7" i="14"/>
  <c r="B42" i="10"/>
  <c r="B43" i="10"/>
  <c r="B41" i="10"/>
  <c r="B30" i="10"/>
  <c r="B29" i="10"/>
  <c r="B28" i="10"/>
  <c r="B27" i="10"/>
  <c r="B26" i="10"/>
  <c r="B25" i="10"/>
  <c r="B24" i="10"/>
  <c r="B22" i="10"/>
  <c r="B20" i="10"/>
  <c r="B19" i="10"/>
  <c r="B18" i="10"/>
  <c r="B17" i="10"/>
  <c r="B16" i="10"/>
  <c r="B14" i="10"/>
  <c r="B15" i="10"/>
  <c r="B13" i="10"/>
  <c r="B12" i="10"/>
  <c r="B11" i="10"/>
  <c r="B10" i="10"/>
  <c r="B9" i="10"/>
  <c r="E10" i="10" l="1"/>
  <c r="F10" i="10" s="1"/>
  <c r="C10" i="10"/>
  <c r="D10" i="10" s="1"/>
  <c r="E11" i="10"/>
  <c r="F11" i="10" s="1"/>
  <c r="C11" i="10"/>
  <c r="D11" i="10" s="1"/>
  <c r="C19" i="10"/>
  <c r="D19" i="10" s="1"/>
  <c r="E19" i="10"/>
  <c r="F19" i="10" s="1"/>
  <c r="E29" i="10"/>
  <c r="F29" i="10" s="1"/>
  <c r="C29" i="10"/>
  <c r="D29" i="10" s="1"/>
  <c r="E12" i="10"/>
  <c r="F12" i="10" s="1"/>
  <c r="C12" i="10"/>
  <c r="D12" i="10" s="1"/>
  <c r="C20" i="10"/>
  <c r="D20" i="10" s="1"/>
  <c r="E20" i="10"/>
  <c r="F20" i="10" s="1"/>
  <c r="C30" i="10"/>
  <c r="D30" i="10" s="1"/>
  <c r="E30" i="10"/>
  <c r="F30" i="10" s="1"/>
  <c r="E33" i="10"/>
  <c r="F33" i="10" s="1"/>
  <c r="C33" i="10"/>
  <c r="D33" i="10" s="1"/>
  <c r="F13" i="9"/>
  <c r="B34" i="10"/>
  <c r="E22" i="10"/>
  <c r="F22" i="10" s="1"/>
  <c r="C22" i="10"/>
  <c r="D22" i="10" s="1"/>
  <c r="E41" i="10"/>
  <c r="F41" i="10" s="1"/>
  <c r="C41" i="10"/>
  <c r="D41" i="10" s="1"/>
  <c r="E27" i="10"/>
  <c r="F27" i="10" s="1"/>
  <c r="C27" i="10"/>
  <c r="D27" i="10" s="1"/>
  <c r="E43" i="10"/>
  <c r="F43" i="10" s="1"/>
  <c r="C43" i="10"/>
  <c r="D43" i="10" s="1"/>
  <c r="C9" i="10"/>
  <c r="D9" i="10" s="1"/>
  <c r="E9" i="10"/>
  <c r="F9" i="10" s="1"/>
  <c r="E18" i="10"/>
  <c r="F18" i="10" s="1"/>
  <c r="C18" i="10"/>
  <c r="D18" i="10" s="1"/>
  <c r="E42" i="10"/>
  <c r="F42" i="10" s="1"/>
  <c r="C42" i="10"/>
  <c r="D42" i="10" s="1"/>
  <c r="E17" i="10"/>
  <c r="F17" i="10" s="1"/>
  <c r="C17" i="10"/>
  <c r="D17" i="10" s="1"/>
  <c r="C28" i="10"/>
  <c r="D28" i="10" s="1"/>
  <c r="E28" i="10"/>
  <c r="F28" i="10" s="1"/>
  <c r="C13" i="10"/>
  <c r="D13" i="10" s="1"/>
  <c r="E13" i="10"/>
  <c r="F13" i="10" s="1"/>
  <c r="E15" i="10"/>
  <c r="F15" i="10" s="1"/>
  <c r="C15" i="10"/>
  <c r="D15" i="10" s="1"/>
  <c r="E24" i="10"/>
  <c r="F24" i="10" s="1"/>
  <c r="C24" i="10"/>
  <c r="D24" i="10" s="1"/>
  <c r="E14" i="10"/>
  <c r="F14" i="10" s="1"/>
  <c r="C14" i="10"/>
  <c r="D14" i="10" s="1"/>
  <c r="E25" i="10"/>
  <c r="F25" i="10" s="1"/>
  <c r="C25" i="10"/>
  <c r="D25" i="10" s="1"/>
  <c r="C16" i="10"/>
  <c r="D16" i="10" s="1"/>
  <c r="E16" i="10"/>
  <c r="F16" i="10" s="1"/>
  <c r="C26" i="10"/>
  <c r="D26" i="10" s="1"/>
  <c r="E26" i="10"/>
  <c r="F26" i="10" s="1"/>
  <c r="B39" i="10"/>
  <c r="B38" i="10"/>
  <c r="L9" i="6"/>
  <c r="D6" i="6" s="1"/>
  <c r="I9" i="6"/>
  <c r="G9" i="6" s="1"/>
  <c r="D9" i="6"/>
  <c r="D20" i="1"/>
  <c r="D7" i="6" l="1"/>
  <c r="E38" i="10"/>
  <c r="F38" i="10" s="1"/>
  <c r="C38" i="10"/>
  <c r="D38" i="10" s="1"/>
  <c r="C39" i="10"/>
  <c r="D39" i="10" s="1"/>
  <c r="E39" i="10"/>
  <c r="F39" i="10" s="1"/>
  <c r="C34" i="10"/>
  <c r="D34" i="10" s="1"/>
  <c r="E34" i="10"/>
  <c r="F34" i="10" s="1"/>
  <c r="F14" i="9"/>
  <c r="B35" i="10"/>
  <c r="P12" i="5"/>
  <c r="B40" i="10"/>
  <c r="B45" i="10"/>
  <c r="B9" i="2"/>
  <c r="C9" i="3" s="1"/>
  <c r="C7" i="4" s="1"/>
  <c r="F12" i="5" s="1"/>
  <c r="C15" i="6" s="1"/>
  <c r="C34" i="7" s="1"/>
  <c r="C26" i="8" s="1"/>
  <c r="C32" i="9" s="1"/>
  <c r="B49" i="10" s="1"/>
  <c r="B11" i="11" s="1"/>
  <c r="B10" i="12" s="1"/>
  <c r="B10" i="13" s="1"/>
  <c r="B26" i="14" s="1"/>
  <c r="B14" i="15" s="1"/>
  <c r="C9" i="2"/>
  <c r="D9" i="3" s="1"/>
  <c r="D7" i="4" s="1"/>
  <c r="M12" i="5" s="1"/>
  <c r="D15" i="6" s="1"/>
  <c r="E34" i="7" s="1"/>
  <c r="E26" i="8" s="1"/>
  <c r="E32" i="9" s="1"/>
  <c r="D49" i="10" s="1"/>
  <c r="C11" i="11" s="1"/>
  <c r="C10" i="12" s="1"/>
  <c r="C10" i="13" s="1"/>
  <c r="C26" i="14" s="1"/>
  <c r="C14" i="15" s="1"/>
  <c r="B10" i="2"/>
  <c r="C10" i="3" s="1"/>
  <c r="C8" i="4" s="1"/>
  <c r="F13" i="5" s="1"/>
  <c r="C16" i="6" s="1"/>
  <c r="C35" i="7" s="1"/>
  <c r="C27" i="8" s="1"/>
  <c r="C33" i="9" s="1"/>
  <c r="B50" i="10" s="1"/>
  <c r="B12" i="11" s="1"/>
  <c r="B11" i="12" s="1"/>
  <c r="B11" i="13" s="1"/>
  <c r="B27" i="14" s="1"/>
  <c r="B15" i="15" s="1"/>
  <c r="C10" i="2"/>
  <c r="D10" i="3" s="1"/>
  <c r="D8" i="4" s="1"/>
  <c r="M13" i="5" s="1"/>
  <c r="D16" i="6" s="1"/>
  <c r="E35" i="7" s="1"/>
  <c r="E27" i="8" s="1"/>
  <c r="E33" i="9" s="1"/>
  <c r="D50" i="10" s="1"/>
  <c r="C12" i="11" s="1"/>
  <c r="C11" i="12" s="1"/>
  <c r="C11" i="13" s="1"/>
  <c r="C27" i="14" s="1"/>
  <c r="C15" i="15" s="1"/>
  <c r="A10" i="2"/>
  <c r="B10" i="3" s="1"/>
  <c r="B8" i="4" s="1"/>
  <c r="B13" i="5" s="1"/>
  <c r="B16" i="6" s="1"/>
  <c r="A35" i="7" s="1"/>
  <c r="A27" i="8" s="1"/>
  <c r="A33" i="9" s="1"/>
  <c r="A50" i="10" s="1"/>
  <c r="A12" i="11" s="1"/>
  <c r="A11" i="12" s="1"/>
  <c r="A11" i="13" s="1"/>
  <c r="A27" i="14" s="1"/>
  <c r="A15" i="15" s="1"/>
  <c r="A9" i="2"/>
  <c r="B9" i="3" s="1"/>
  <c r="B7" i="4" s="1"/>
  <c r="B12" i="5" s="1"/>
  <c r="B15" i="6" s="1"/>
  <c r="A34" i="7" s="1"/>
  <c r="A26" i="8" s="1"/>
  <c r="A32" i="9" s="1"/>
  <c r="A49" i="10" s="1"/>
  <c r="A11" i="11" s="1"/>
  <c r="A10" i="12" s="1"/>
  <c r="A10" i="13" s="1"/>
  <c r="A26" i="14" s="1"/>
  <c r="A14" i="15" s="1"/>
  <c r="A3" i="3"/>
  <c r="A3" i="4" s="1"/>
  <c r="A3" i="5" s="1"/>
  <c r="A3" i="6" s="1"/>
  <c r="A4" i="7" s="1"/>
  <c r="A4" i="8" s="1"/>
  <c r="A3" i="9" s="1"/>
  <c r="A3" i="10" s="1"/>
  <c r="A4" i="11" s="1"/>
  <c r="A3" i="12" s="1"/>
  <c r="A3" i="13" s="1"/>
  <c r="A4" i="14" s="1"/>
  <c r="A3" i="15" s="1"/>
  <c r="A4" i="18" s="1"/>
  <c r="E20" i="1"/>
  <c r="C5" i="2"/>
  <c r="C6" i="2"/>
  <c r="A2" i="2"/>
  <c r="A2" i="3" s="1"/>
  <c r="A2" i="4" s="1"/>
  <c r="A2" i="5" s="1"/>
  <c r="A2" i="6" s="1"/>
  <c r="A3" i="7" s="1"/>
  <c r="A3" i="8" s="1"/>
  <c r="A2" i="9" s="1"/>
  <c r="A2" i="10" s="1"/>
  <c r="A3" i="11" s="1"/>
  <c r="A2" i="12" s="1"/>
  <c r="A2" i="13" s="1"/>
  <c r="A3" i="14" s="1"/>
  <c r="A2" i="15" s="1"/>
  <c r="A3" i="18" s="1"/>
  <c r="C45" i="10" l="1"/>
  <c r="D45" i="10" s="1"/>
  <c r="E45" i="10"/>
  <c r="F45" i="10" s="1"/>
  <c r="C40" i="10"/>
  <c r="D40" i="10" s="1"/>
  <c r="E40" i="10"/>
  <c r="F40" i="10" s="1"/>
  <c r="E35" i="10"/>
  <c r="F35" i="10" s="1"/>
  <c r="C35" i="10"/>
  <c r="D35" i="10" s="1"/>
  <c r="B36" i="10"/>
  <c r="F9" i="9"/>
  <c r="F30" i="9" s="1"/>
  <c r="B31" i="10" s="1"/>
  <c r="B46" i="10"/>
  <c r="D5" i="3"/>
  <c r="D8" i="6" s="1"/>
  <c r="C7" i="2"/>
  <c r="E36" i="10" l="1"/>
  <c r="F36" i="10" s="1"/>
  <c r="C36" i="10"/>
  <c r="D36" i="10" s="1"/>
  <c r="C31" i="10"/>
  <c r="D31" i="10" s="1"/>
  <c r="E31" i="10"/>
  <c r="F31" i="10" s="1"/>
  <c r="B47" i="10"/>
  <c r="C46" i="10"/>
  <c r="D46" i="10" s="1"/>
  <c r="E46" i="10"/>
  <c r="F46" i="10" s="1"/>
  <c r="F18" i="14"/>
  <c r="I12" i="14" s="1"/>
  <c r="C6" i="14"/>
  <c r="D7" i="3"/>
  <c r="C9" i="14" s="1"/>
  <c r="F20" i="14" s="1"/>
  <c r="D6" i="3"/>
  <c r="C8" i="14" s="1"/>
  <c r="F19" i="14" s="1"/>
  <c r="H9" i="5" l="1"/>
  <c r="F9" i="5"/>
  <c r="G9" i="5" s="1"/>
  <c r="B54" i="10"/>
  <c r="C11" i="14"/>
  <c r="E47" i="10"/>
  <c r="F47" i="10" s="1"/>
  <c r="C47" i="10"/>
  <c r="D47" i="10" l="1"/>
  <c r="J9" i="5"/>
  <c r="F23" i="14"/>
  <c r="F11" i="14"/>
  <c r="G11" i="14" s="1"/>
  <c r="F21" i="14"/>
  <c r="D21" i="14" s="1"/>
  <c r="I9" i="5"/>
  <c r="R9" i="5"/>
  <c r="S9" i="5"/>
  <c r="K9" i="5" l="1"/>
  <c r="L9" i="5" s="1"/>
  <c r="T9" i="5"/>
  <c r="G30" i="9"/>
  <c r="G31" i="7"/>
  <c r="I47" i="10"/>
  <c r="H23" i="8" s="1"/>
  <c r="U9" i="5" l="1"/>
  <c r="M9" i="5"/>
  <c r="V9" i="5" s="1"/>
</calcChain>
</file>

<file path=xl/sharedStrings.xml><?xml version="1.0" encoding="utf-8"?>
<sst xmlns="http://schemas.openxmlformats.org/spreadsheetml/2006/main" count="647" uniqueCount="351">
  <si>
    <t>Наименование сетевой организации</t>
  </si>
  <si>
    <t>Обосновывающие данные для расчета &lt;1&gt;</t>
  </si>
  <si>
    <t>Продолжительность прекращения, час.</t>
  </si>
  <si>
    <t>Количество точек присоединения потребителей услуг к электрической сети электросетевой организации, шт.</t>
  </si>
  <si>
    <t>Приложение N 1
к методическим указаниям
по расчету уровня надежности
и качества поставляемых товаров
и оказываемых услуг для организации
по управлению единой национальной
(общероссийской) электрической
сетью и территориальных
сетевых организаций</t>
  </si>
  <si>
    <t>&lt;1&gt; В том числе на основе базы актов расследования технологических нарушений за соответствующий месяц.</t>
  </si>
  <si>
    <t>ЗАО "ГПЗ-Эстейт"</t>
  </si>
  <si>
    <t>Максимальное значение по гр. 3 формы 1.1</t>
  </si>
  <si>
    <r>
      <t>Суммарная продолжительность прекращений передачи электрической энергии, час. (T</t>
    </r>
    <r>
      <rPr>
        <vertAlign val="subscript"/>
        <sz val="12"/>
        <color theme="1"/>
        <rFont val="Times New Roman"/>
        <family val="1"/>
        <charset val="204"/>
      </rPr>
      <t>пр</t>
    </r>
    <r>
      <rPr>
        <sz val="12"/>
        <color theme="1"/>
        <rFont val="Times New Roman"/>
        <family val="1"/>
        <charset val="204"/>
      </rPr>
      <t>)</t>
    </r>
  </si>
  <si>
    <t>Сумма по гр. 2 формы 1.1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</si>
  <si>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2"/>
        <color theme="1"/>
        <rFont val="Times New Roman"/>
        <family val="1"/>
        <charset val="204"/>
      </rPr>
      <t>п</t>
    </r>
    <r>
      <rPr>
        <sz val="12"/>
        <color theme="1"/>
        <rFont val="Times New Roman"/>
        <family val="1"/>
        <charset val="204"/>
      </rPr>
      <t>)</t>
    </r>
  </si>
  <si>
    <t>N п/п</t>
  </si>
  <si>
    <t>Наименование составляющей показателя</t>
  </si>
  <si>
    <t>Метод определения</t>
  </si>
  <si>
    <t>Максимальное за расчетный период регулирования число точек поставки потребителей услуг сетевой организации, шт.</t>
  </si>
  <si>
    <t>В соответствии с заключенными договорами по передаче электроэнергии</t>
  </si>
  <si>
    <t>Форма 1.3. Расчет показателя средней продолжительности прекращения передачи электрической энергии потребителям услуг и показателя средней частоты прекращений передачи электрической энергии потребителям услуг сетевой организации</t>
  </si>
  <si>
    <t>Средняя продолжительность прекращения передачи электрической энергии на точку поставки (Пsaidi), час</t>
  </si>
  <si>
    <t>Средняя частота прекращений передачи электрической энергии на точку поставки (Пsaifi), шт.</t>
  </si>
  <si>
    <t xml:space="preserve">Должность  </t>
  </si>
  <si>
    <t xml:space="preserve">Ф.И.О. </t>
  </si>
  <si>
    <t xml:space="preserve">                                                                                                                   </t>
  </si>
  <si>
    <t>Подпись</t>
  </si>
  <si>
    <t>_____________________</t>
  </si>
  <si>
    <t>Объем недоотпущенной электроэнергии (Пенэс), МВт * час</t>
  </si>
  <si>
    <t xml:space="preserve">Сумма произведений по столбцу 9 и столбцу 22 формы 8.1
( столбец 9 * столбец 22).
При этом учитываются только события, по которым значения в столбце 8 равны "В", а в столбце 27 равны "1"
</t>
  </si>
  <si>
    <t>Показатель</t>
  </si>
  <si>
    <t>Мероприятия, направленные на улучшение показателя &lt;2&gt;</t>
  </si>
  <si>
    <t>Описание (обоснование)</t>
  </si>
  <si>
    <t>Значение показателя, годы:</t>
  </si>
  <si>
    <r>
      <t>Показатель уровня качества осуществляемого технологического присоединения (П</t>
    </r>
    <r>
      <rPr>
        <vertAlign val="subscript"/>
        <sz val="12"/>
        <color theme="1"/>
        <rFont val="Times New Roman"/>
        <family val="1"/>
        <charset val="204"/>
      </rPr>
      <t>тпр</t>
    </r>
    <r>
      <rPr>
        <sz val="12"/>
        <color theme="1"/>
        <rFont val="Times New Roman"/>
        <family val="1"/>
        <charset val="204"/>
      </rPr>
      <t>)</t>
    </r>
  </si>
  <si>
    <r>
      <t>Показатель уровня качества обслуживания потребителей услуг территориальными сетевых организаций (П</t>
    </r>
    <r>
      <rPr>
        <vertAlign val="subscript"/>
        <sz val="12"/>
        <color theme="1"/>
        <rFont val="Times New Roman"/>
        <family val="1"/>
        <charset val="204"/>
      </rPr>
      <t>тсо</t>
    </r>
    <r>
      <rPr>
        <sz val="12"/>
        <color theme="1"/>
        <rFont val="Times New Roman"/>
        <family val="1"/>
        <charset val="204"/>
      </rPr>
      <t>)</t>
    </r>
  </si>
  <si>
    <t>Характеристики и (или) условия деятельности сетевой организации &lt;1&gt;</t>
  </si>
  <si>
    <t>Значение характеристики</t>
  </si>
  <si>
    <t>Наименование и реквизиты подтверждающих документов (в том числе внутренних документов сетевой организации)</t>
  </si>
  <si>
    <t>Протяженность линий электропередачи в одноцепном выражении (ЛЭП), км</t>
  </si>
  <si>
    <t>Протяженность кабельных линий электропередачи в одноцепном выражении, км</t>
  </si>
  <si>
    <t>Доля кабельных линий электропередачи в одноцепном выражении от общей протяженности линий электропередачи (Доля КЛ), %</t>
  </si>
  <si>
    <r>
      <t>(</t>
    </r>
    <r>
      <rPr>
        <sz val="12"/>
        <color rgb="FF0000FF"/>
        <rFont val="Times New Roman"/>
        <family val="1"/>
        <charset val="204"/>
      </rPr>
      <t>п. 1.1</t>
    </r>
    <r>
      <rPr>
        <sz val="12"/>
        <color theme="1"/>
        <rFont val="Times New Roman"/>
        <family val="1"/>
        <charset val="204"/>
      </rPr>
      <t>/</t>
    </r>
    <r>
      <rPr>
        <sz val="12"/>
        <color rgb="FF0000FF"/>
        <rFont val="Times New Roman"/>
        <family val="1"/>
        <charset val="204"/>
      </rPr>
      <t>п. 1</t>
    </r>
    <r>
      <rPr>
        <sz val="12"/>
        <color theme="1"/>
        <rFont val="Times New Roman"/>
        <family val="1"/>
        <charset val="204"/>
      </rPr>
      <t>)</t>
    </r>
  </si>
  <si>
    <t>Максимальной за год число точек поставки, шт.</t>
  </si>
  <si>
    <t>(значение из формы п. 1 формы 1.3 приложения 1 к методическим указаниям)</t>
  </si>
  <si>
    <t>Число разъединителей и выключателей, шт.</t>
  </si>
  <si>
    <t>Средняя летняя температура, °C</t>
  </si>
  <si>
    <t>Номер группы (m) территориальной сетевой организации по показателю Пsaidi</t>
  </si>
  <si>
    <t>(форма 9.1)</t>
  </si>
  <si>
    <t>-</t>
  </si>
  <si>
    <t>Номер группы (m) территориальной сетевой организации по показателю Пsaifi</t>
  </si>
  <si>
    <t>(форма 9.2)</t>
  </si>
  <si>
    <t>Форма 2.1. Расчет значения индикатора информативности</t>
  </si>
  <si>
    <t>Параметр (критерий), характеризующий индикатор</t>
  </si>
  <si>
    <t>Значение</t>
  </si>
  <si>
    <t>Ф / П x 100, %</t>
  </si>
  <si>
    <t>Зависимость</t>
  </si>
  <si>
    <t>Оценочный балл</t>
  </si>
  <si>
    <t>фактическое (Ф)</t>
  </si>
  <si>
    <t>плановое (П)</t>
  </si>
  <si>
    <t>1. Возможность личного приема заявителей и потребителей услуг уполномоченными должностными лицами территориальной сетевой организации - всего</t>
  </si>
  <si>
    <t>в том числе по критериям: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</si>
  <si>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</si>
  <si>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прямая</t>
  </si>
  <si>
    <t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</si>
  <si>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в том числе:</t>
  </si>
  <si>
    <t>а) регламенты оказания услуг и рассмотрения обращений заявителей и потребителей услуг, шт.</t>
  </si>
  <si>
    <t>б) наличие положения о деятельности структурного подразделения по работе с заявителями и потребителями услуг (наличие - 1, отсутствие - 0), шт.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</si>
  <si>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</si>
  <si>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</si>
  <si>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2. Наличие телефонной связи для обращений потребителей услуг к уполномоченным должностным лицам территориальной сетевой организации</t>
  </si>
  <si>
    <t>2.1. Наличие единого телефонного номера для приема обращений потребителей услуг (наличие - 1, отсутствие - 0)</t>
  </si>
  <si>
    <t>2.2. Наличие информационно-справочной системы для автоматизации обработки обращений потребителей услуг, поступивших по телефону (наличие - 1, отсутствие - 0)</t>
  </si>
  <si>
    <t>2.3. 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</si>
  <si>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</si>
  <si>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</si>
  <si>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</si>
  <si>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обратная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</si>
  <si>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функций, процентов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</si>
  <si>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</si>
  <si>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организации, процентов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</si>
  <si>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процентов от общего количества поступивших обращений</t>
  </si>
  <si>
    <t>7. Итого по индикатору информативности</t>
  </si>
  <si>
    <t>Приложение N 2 к методическим указаниям по расчету уровня надежности и качества поставляемых товаров и оказываемых услуг для организации по управлению единой национальной (общероссийской) электрической сетью и территориальных сетевых организаций</t>
  </si>
  <si>
    <t>Форма 2.2. Расчет значения индикатора исполнительности</t>
  </si>
  <si>
    <t>Параметр (показатель), характеризующий индикатор</t>
  </si>
  <si>
    <t>1. Соблюдение сроков по процедурам взаимодействия с потребителями услуг (заявителями) - всего</t>
  </si>
  <si>
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</si>
  <si>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1.2. Среднее время, необходимое для оборудования точки поставки приборами учета с момента подачи заявления потребителем услуг:</t>
  </si>
  <si>
    <t>а) для физических лиц, включая индивидуальных предпринимателей, и юридических лиц - субъектов малого и среднего предпринимательства, дней</t>
  </si>
  <si>
    <t>б) для остальных потребителей услуг, дней</t>
  </si>
  <si>
    <t>1.3. Количество случаев отказа от заключения и случаев расторжения потребителем услуг договоров оказания услуг по передаче электрической энергии, процентов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</si>
  <si>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2. Соблюдение требований нормативных правовых актов Российской Федерации по поддержанию качества электрической энергии, по критерию</t>
  </si>
  <si>
    <t>2.1. Количество обращений потребителей услуг с указанием на ненадлежащее качество электрической энергии, процентов от общего количества поступивших обращений</t>
  </si>
  <si>
    <t>3. Наличие взаимодействия с потребителями услуг при выводе оборудования в ремонт и (или) из эксплуатации</t>
  </si>
  <si>
    <t>3.1. 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</si>
  <si>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процентов от общего количества поступивших обращений, кроме физических лиц</t>
  </si>
  <si>
    <t>4. Соблюдение требований нормативных правовых актов по защите персональных данных потребителей услуг (заявителей), по критерию</t>
  </si>
  <si>
    <t>4.1.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процентов от общего количества поступивших обращений</t>
  </si>
  <si>
    <t>5. Итого по индикатору исполнительности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</si>
  <si>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</si>
  <si>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2. Степень удовлетворения обращений потребителей услуг</t>
  </si>
  <si>
    <t>2.1. Общее количество обращений потребителей услуг с указанием на ненадлежащее качество услуг по передаче электрической энергии и обслуживание, процентов от общего количества поступивших обращений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</si>
  <si>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процентов от общего количества поступивших обращений</t>
  </si>
  <si>
    <r>
      <t xml:space="preserve">2.3. Количество обращений, связанных с неудовлетворенностью принятыми мерами, указанными в </t>
    </r>
    <r>
      <rPr>
        <sz val="12"/>
        <color rgb="FF0000FF"/>
        <rFont val="Times New Roman"/>
        <family val="1"/>
        <charset val="204"/>
      </rPr>
      <t>п. 2.2</t>
    </r>
    <r>
      <rPr>
        <sz val="12"/>
        <color theme="1"/>
        <rFont val="Times New Roman"/>
        <family val="1"/>
        <charset val="204"/>
      </rPr>
      <t xml:space="preserve"> настоящей формы, поступивших от потребителей услуг в течение 30 рабочих дней после завершения мероприятий, указанных в </t>
    </r>
    <r>
      <rPr>
        <sz val="12"/>
        <color rgb="FF0000FF"/>
        <rFont val="Times New Roman"/>
        <family val="1"/>
        <charset val="204"/>
      </rPr>
      <t>п. 2.2</t>
    </r>
    <r>
      <rPr>
        <sz val="12"/>
        <color theme="1"/>
        <rFont val="Times New Roman"/>
        <family val="1"/>
        <charset val="204"/>
      </rPr>
      <t xml:space="preserve"> настоящей формы, процентов от общего количества поступивших обращений</t>
    </r>
  </si>
  <si>
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процентов от общего количества поступивших обращений</t>
  </si>
  <si>
    <t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</si>
  <si>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</si>
  <si>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3. Оперативность реагирования на обращения потребителей услуг - всего</t>
  </si>
  <si>
    <t>3.1. Средняя продолжительность времени принятия мер по результатам обращения потребителя услуг, дней</t>
  </si>
  <si>
    <t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</si>
  <si>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</si>
  <si>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</si>
  <si>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t>в) системы автоинформирования, шт. на 1000 потребителей услуг &lt;1&gt;</t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</si>
  <si>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</si>
  <si>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</si>
  <si>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</si>
  <si>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5.1. 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</si>
  <si>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процентов</t>
  </si>
  <si>
    <t>6. Итого по индикатору результативность обратной связи</t>
  </si>
  <si>
    <t>Форма 2.3. Расчет значения индикатора результативности обратной связи</t>
  </si>
  <si>
    <t>Предлагаемые плановые значения параметров (критериев), характеризующих индикаторы качества &lt;2&gt;</t>
  </si>
  <si>
    <r>
      <t>И</t>
    </r>
    <r>
      <rPr>
        <vertAlign val="subscript"/>
        <sz val="12"/>
        <color theme="1"/>
        <rFont val="Times New Roman"/>
        <family val="1"/>
        <charset val="204"/>
      </rPr>
      <t>н</t>
    </r>
  </si>
  <si>
    <t>1.1.</t>
  </si>
  <si>
    <t>1.2. а)</t>
  </si>
  <si>
    <t>1.2. б)</t>
  </si>
  <si>
    <t>1.2. в)</t>
  </si>
  <si>
    <t>1.2. г)</t>
  </si>
  <si>
    <t>2.1.</t>
  </si>
  <si>
    <t>2.2.</t>
  </si>
  <si>
    <t>2.3.</t>
  </si>
  <si>
    <t>5.1.</t>
  </si>
  <si>
    <t>6.1.</t>
  </si>
  <si>
    <t>6.2.</t>
  </si>
  <si>
    <r>
      <t>И</t>
    </r>
    <r>
      <rPr>
        <vertAlign val="subscript"/>
        <sz val="12"/>
        <color theme="1"/>
        <rFont val="Times New Roman"/>
        <family val="1"/>
        <charset val="204"/>
      </rPr>
      <t>с</t>
    </r>
  </si>
  <si>
    <t>1.3.</t>
  </si>
  <si>
    <t>3.1.</t>
  </si>
  <si>
    <t>3.2.</t>
  </si>
  <si>
    <t>4.1.</t>
  </si>
  <si>
    <r>
      <t>Р</t>
    </r>
    <r>
      <rPr>
        <vertAlign val="subscript"/>
        <sz val="12"/>
        <color theme="1"/>
        <rFont val="Times New Roman"/>
        <family val="1"/>
        <charset val="204"/>
      </rPr>
      <t>с</t>
    </r>
  </si>
  <si>
    <t>2.4.</t>
  </si>
  <si>
    <t>2.5.</t>
  </si>
  <si>
    <t>2.6.</t>
  </si>
  <si>
    <t>3.2. а)</t>
  </si>
  <si>
    <t>3.2. б)</t>
  </si>
  <si>
    <t>3.2. в)</t>
  </si>
  <si>
    <t>5.2.</t>
  </si>
  <si>
    <t>Предлагаемое плановое значение показателя уровня качества обслуживания потребителей услуг территориальными сетевыми организациями</t>
  </si>
  <si>
    <t>Форма 2.4. Предложения территориальных сетевых организаций по плановым значениям параметров (критериев), характеризующих индикаторы качества обслуживания потребителей, на каждый расчетный период регулирования в пределах долгосрочного периода регулирования &lt;1&gt;</t>
  </si>
  <si>
    <t>Число, шт.</t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</si>
  <si>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(N</t>
    </r>
    <r>
      <rPr>
        <vertAlign val="subscript"/>
        <sz val="12"/>
        <color theme="1"/>
        <rFont val="Times New Roman"/>
        <family val="1"/>
        <charset val="204"/>
      </rPr>
      <t>заяв тпр</t>
    </r>
    <r>
      <rPr>
        <sz val="12"/>
        <color theme="1"/>
        <rFont val="Times New Roman"/>
        <family val="1"/>
        <charset val="204"/>
      </rPr>
      <t>)</t>
    </r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</si>
  <si>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(N</t>
    </r>
    <r>
      <rPr>
        <vertAlign val="superscript"/>
        <sz val="12"/>
        <color theme="1"/>
        <rFont val="Times New Roman"/>
        <family val="1"/>
        <charset val="204"/>
      </rPr>
      <t>нс</t>
    </r>
    <r>
      <rPr>
        <vertAlign val="subscript"/>
        <sz val="12"/>
        <color theme="1"/>
        <rFont val="Times New Roman"/>
        <family val="1"/>
        <charset val="204"/>
      </rPr>
      <t>заяв тпр</t>
    </r>
    <r>
      <rPr>
        <sz val="12"/>
        <color theme="1"/>
        <rFont val="Times New Roman"/>
        <family val="1"/>
        <charset val="204"/>
      </rPr>
      <t>)</t>
    </r>
  </si>
  <si>
    <r>
      <t>Показатель качества рассмотрения заявок на технологическое присоединение к сети (П</t>
    </r>
    <r>
      <rPr>
        <vertAlign val="subscript"/>
        <sz val="12"/>
        <color theme="1"/>
        <rFont val="Times New Roman"/>
        <family val="1"/>
        <charset val="204"/>
      </rPr>
      <t>заяв тпр</t>
    </r>
    <r>
      <rPr>
        <sz val="12"/>
        <color theme="1"/>
        <rFont val="Times New Roman"/>
        <family val="1"/>
        <charset val="204"/>
      </rPr>
      <t>)</t>
    </r>
  </si>
  <si>
    <t>Приложение N 3
к методическим указаниям
по расчету уровня надежности
и качества поставляемых товаров
и оказываемых услуг для организации
по управлению единой национальной
(общероссийской) электрической
сетью и территориальных
сетевых организаций</t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</si>
  <si>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</t>
    </r>
    <r>
      <rPr>
        <vertAlign val="subscript"/>
        <sz val="12"/>
        <color theme="1"/>
        <rFont val="Times New Roman"/>
        <family val="1"/>
        <charset val="204"/>
      </rPr>
      <t>сд тпр</t>
    </r>
    <r>
      <rPr>
        <sz val="12"/>
        <color theme="1"/>
        <rFont val="Times New Roman"/>
        <family val="1"/>
        <charset val="204"/>
      </rPr>
      <t>)</t>
    </r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</si>
  <si>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</t>
    </r>
    <r>
      <rPr>
        <vertAlign val="superscript"/>
        <sz val="12"/>
        <color theme="1"/>
        <rFont val="Times New Roman"/>
        <family val="1"/>
        <charset val="204"/>
      </rPr>
      <t>нс</t>
    </r>
    <r>
      <rPr>
        <vertAlign val="subscript"/>
        <sz val="12"/>
        <color theme="1"/>
        <rFont val="Times New Roman"/>
        <family val="1"/>
        <charset val="204"/>
      </rPr>
      <t>сд тпр</t>
    </r>
    <r>
      <rPr>
        <sz val="12"/>
        <color theme="1"/>
        <rFont val="Times New Roman"/>
        <family val="1"/>
        <charset val="204"/>
      </rPr>
      <t>)</t>
    </r>
  </si>
  <si>
    <r>
      <t>Показатель качества исполнения договоров об осуществлении технологического присоединения заявителей к сети (П</t>
    </r>
    <r>
      <rPr>
        <vertAlign val="subscript"/>
        <sz val="12"/>
        <color theme="1"/>
        <rFont val="Times New Roman"/>
        <family val="1"/>
        <charset val="204"/>
      </rPr>
      <t>нс тпр</t>
    </r>
    <r>
      <rPr>
        <sz val="12"/>
        <color theme="1"/>
        <rFont val="Times New Roman"/>
        <family val="1"/>
        <charset val="204"/>
      </rPr>
      <t>)</t>
    </r>
  </si>
  <si>
    <r>
  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</t>
    </r>
    <r>
      <rPr>
        <vertAlign val="subscript"/>
        <sz val="12"/>
        <color theme="1"/>
        <rFont val="Times New Roman"/>
        <family val="1"/>
        <charset val="204"/>
      </rPr>
      <t>н тпр</t>
    </r>
    <r>
      <rPr>
        <sz val="12"/>
        <color theme="1"/>
        <rFont val="Times New Roman"/>
        <family val="1"/>
        <charset val="204"/>
      </rPr>
      <t>)</t>
    </r>
  </si>
  <si>
    <r>
      <t>Общее число заявок на технологическое присоединение к сети, поданных заявителями в соответствующий расчетный период, десятки шт. (N</t>
    </r>
    <r>
      <rPr>
        <vertAlign val="subscript"/>
        <sz val="12"/>
        <color theme="1"/>
        <rFont val="Times New Roman"/>
        <family val="1"/>
        <charset val="204"/>
      </rPr>
      <t>очз тпр</t>
    </r>
    <r>
      <rPr>
        <sz val="12"/>
        <color theme="1"/>
        <rFont val="Times New Roman"/>
        <family val="1"/>
        <charset val="204"/>
      </rPr>
      <t>)</t>
    </r>
  </si>
  <si>
    <t>Количество, десятки шт. (без округления)</t>
  </si>
  <si>
    <r>
      <t>Показатель соблюдения антимонопольного законодательства при технологическом присоединении заявителей к электрическим сетям сетевой организации (П</t>
    </r>
    <r>
      <rPr>
        <vertAlign val="subscript"/>
        <sz val="12"/>
        <color theme="1"/>
        <rFont val="Times New Roman"/>
        <family val="1"/>
        <charset val="204"/>
      </rPr>
      <t>нпа тпр</t>
    </r>
    <r>
      <rPr>
        <sz val="12"/>
        <color theme="1"/>
        <rFont val="Times New Roman"/>
        <family val="1"/>
        <charset val="204"/>
      </rPr>
      <t>)</t>
    </r>
  </si>
  <si>
    <t xml:space="preserve">Приложение N 4
к методическим указаниям
по расчету уровня надежности
и качества поставляемых товаров
и оказываемых услуг для организации
по управлению единой национальной
(общероссийской) электрической
сетью и территориальных
сетевых организаций
</t>
  </si>
  <si>
    <t>N формулы (пункта) методических указаний</t>
  </si>
  <si>
    <r>
      <t>Объем недоотпущенной электрической энергии (П</t>
    </r>
    <r>
      <rPr>
        <vertAlign val="subscript"/>
        <sz val="12"/>
        <color theme="1"/>
        <rFont val="Times New Roman"/>
        <family val="1"/>
        <charset val="204"/>
      </rPr>
      <t>ens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</si>
  <si>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 на точку поставки (П</t>
    </r>
    <r>
      <rPr>
        <vertAlign val="subscript"/>
        <sz val="12"/>
        <color theme="1"/>
        <rFont val="Times New Roman"/>
        <family val="1"/>
        <charset val="204"/>
      </rPr>
      <t>saidi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</si>
  <si>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 на точку поставки (П</t>
    </r>
    <r>
      <rPr>
        <vertAlign val="subscript"/>
        <sz val="12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>)</t>
    </r>
  </si>
  <si>
    <r>
      <t>Показатель уровня качества обслуживания потребителей услуг территориальными сетевыми организациями (П</t>
    </r>
    <r>
      <rPr>
        <vertAlign val="subscript"/>
        <sz val="12"/>
        <color theme="1"/>
        <rFont val="Times New Roman"/>
        <family val="1"/>
        <charset val="204"/>
      </rPr>
      <t>тсо</t>
    </r>
    <r>
      <rPr>
        <sz val="12"/>
        <color theme="1"/>
        <rFont val="Times New Roman"/>
        <family val="1"/>
        <charset val="204"/>
      </rPr>
      <t>)</t>
    </r>
  </si>
  <si>
    <r>
      <t>Плановое значение показателя П</t>
    </r>
    <r>
      <rPr>
        <vertAlign val="subscript"/>
        <sz val="12"/>
        <color theme="1"/>
        <rFont val="Times New Roman"/>
        <family val="1"/>
        <charset val="204"/>
      </rPr>
      <t>п</t>
    </r>
    <r>
      <rPr>
        <sz val="12"/>
        <color theme="1"/>
        <rFont val="Times New Roman"/>
        <family val="1"/>
        <charset val="204"/>
      </rPr>
      <t>, П</t>
    </r>
    <r>
      <rPr>
        <vertAlign val="superscript"/>
        <sz val="12"/>
        <color theme="1"/>
        <rFont val="Times New Roman"/>
        <family val="1"/>
        <charset val="204"/>
      </rPr>
      <t>пл</t>
    </r>
    <r>
      <rPr>
        <vertAlign val="subscript"/>
        <sz val="12"/>
        <color theme="1"/>
        <rFont val="Times New Roman"/>
        <family val="1"/>
        <charset val="204"/>
      </rPr>
      <t>п</t>
    </r>
  </si>
  <si>
    <t>Пункт 4.1 методических указаний</t>
  </si>
  <si>
    <r>
      <t>Плановое значение показателя П</t>
    </r>
    <r>
      <rPr>
        <vertAlign val="subscript"/>
        <sz val="12"/>
        <color theme="1"/>
        <rFont val="Times New Roman"/>
        <family val="1"/>
        <charset val="204"/>
      </rPr>
      <t>тпр</t>
    </r>
    <r>
      <rPr>
        <sz val="12"/>
        <color theme="1"/>
        <rFont val="Times New Roman"/>
        <family val="1"/>
        <charset val="204"/>
      </rPr>
      <t>, П</t>
    </r>
    <r>
      <rPr>
        <vertAlign val="superscript"/>
        <sz val="12"/>
        <color theme="1"/>
        <rFont val="Times New Roman"/>
        <family val="1"/>
        <charset val="204"/>
      </rPr>
      <t>пл</t>
    </r>
    <r>
      <rPr>
        <vertAlign val="subscript"/>
        <sz val="12"/>
        <color theme="1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</si>
  <si>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2"/>
        <color theme="1"/>
        <rFont val="Times New Roman"/>
        <family val="1"/>
        <charset val="204"/>
      </rPr>
      <t>тсо</t>
    </r>
    <r>
      <rPr>
        <sz val="12"/>
        <color theme="1"/>
        <rFont val="Times New Roman"/>
        <family val="1"/>
        <charset val="204"/>
      </rPr>
      <t>, П</t>
    </r>
    <r>
      <rPr>
        <vertAlign val="superscript"/>
        <sz val="12"/>
        <color theme="1"/>
        <rFont val="Times New Roman"/>
        <family val="1"/>
        <charset val="204"/>
      </rPr>
      <t>пл</t>
    </r>
    <r>
      <rPr>
        <vertAlign val="subscript"/>
        <sz val="12"/>
        <color theme="1"/>
        <rFont val="Times New Roman"/>
        <family val="1"/>
        <charset val="204"/>
      </rPr>
      <t>тсо</t>
    </r>
  </si>
  <si>
    <r>
      <t>Плановое значение показателя П</t>
    </r>
    <r>
      <rPr>
        <vertAlign val="subscript"/>
        <sz val="12"/>
        <color theme="1"/>
        <rFont val="Times New Roman"/>
        <family val="1"/>
        <charset val="204"/>
      </rPr>
      <t>ens</t>
    </r>
    <r>
      <rPr>
        <sz val="12"/>
        <color theme="1"/>
        <rFont val="Times New Roman"/>
        <family val="1"/>
        <charset val="204"/>
      </rPr>
      <t>, П</t>
    </r>
    <r>
      <rPr>
        <vertAlign val="superscript"/>
        <sz val="12"/>
        <color theme="1"/>
        <rFont val="Times New Roman"/>
        <family val="1"/>
        <charset val="204"/>
      </rPr>
      <t>пл</t>
    </r>
    <r>
      <rPr>
        <vertAlign val="subscript"/>
        <sz val="12"/>
        <color theme="1"/>
        <rFont val="Times New Roman"/>
        <family val="1"/>
        <charset val="204"/>
      </rPr>
      <t>ens</t>
    </r>
  </si>
  <si>
    <r>
      <t>Плановое значение показателя П</t>
    </r>
    <r>
      <rPr>
        <vertAlign val="subscript"/>
        <sz val="12"/>
        <color theme="1"/>
        <rFont val="Times New Roman"/>
        <family val="1"/>
        <charset val="204"/>
      </rPr>
      <t>saidi</t>
    </r>
    <r>
      <rPr>
        <sz val="12"/>
        <color theme="1"/>
        <rFont val="Times New Roman"/>
        <family val="1"/>
        <charset val="204"/>
      </rPr>
      <t>, П</t>
    </r>
    <r>
      <rPr>
        <vertAlign val="superscript"/>
        <sz val="12"/>
        <color theme="1"/>
        <rFont val="Times New Roman"/>
        <family val="1"/>
        <charset val="204"/>
      </rPr>
      <t>пл</t>
    </r>
    <r>
      <rPr>
        <vertAlign val="subscript"/>
        <sz val="12"/>
        <color theme="1"/>
        <rFont val="Times New Roman"/>
        <family val="1"/>
        <charset val="204"/>
      </rPr>
      <t>saidi</t>
    </r>
  </si>
  <si>
    <t>Пункт 4.2 методических указаний</t>
  </si>
  <si>
    <r>
      <t>Плановое значение показателя П</t>
    </r>
    <r>
      <rPr>
        <vertAlign val="subscript"/>
        <sz val="12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>, П</t>
    </r>
    <r>
      <rPr>
        <vertAlign val="superscript"/>
        <sz val="12"/>
        <color theme="1"/>
        <rFont val="Times New Roman"/>
        <family val="1"/>
        <charset val="204"/>
      </rPr>
      <t>пл</t>
    </r>
    <r>
      <rPr>
        <vertAlign val="subscript"/>
        <sz val="12"/>
        <color theme="1"/>
        <rFont val="Times New Roman"/>
        <family val="1"/>
        <charset val="204"/>
      </rPr>
      <t>saifi</t>
    </r>
  </si>
  <si>
    <r>
      <t>Оценка достижения показателя уровня надежности оказываемых услуг, К</t>
    </r>
    <r>
      <rPr>
        <vertAlign val="subscript"/>
        <sz val="12"/>
        <color theme="1"/>
        <rFont val="Times New Roman"/>
        <family val="1"/>
        <charset val="204"/>
      </rPr>
      <t>над</t>
    </r>
  </si>
  <si>
    <t>Пункт 5 методических указаний</t>
  </si>
  <si>
    <r>
      <t>Оценка достижения показателя уровня надежности оказываемых услуг, К</t>
    </r>
    <r>
      <rPr>
        <vertAlign val="subscript"/>
        <sz val="12"/>
        <color theme="1"/>
        <rFont val="Times New Roman"/>
        <family val="1"/>
        <charset val="204"/>
      </rPr>
      <t>над1</t>
    </r>
  </si>
  <si>
    <r>
      <t>Оценка достижения показателя уровня надежности оказываемых услуг, К</t>
    </r>
    <r>
      <rPr>
        <vertAlign val="subscript"/>
        <sz val="12"/>
        <color theme="1"/>
        <rFont val="Times New Roman"/>
        <family val="1"/>
        <charset val="204"/>
      </rPr>
      <t>над2</t>
    </r>
  </si>
  <si>
    <r>
      <t>Оценка достижения показателя уровня качества оказываемых услуг, К</t>
    </r>
    <r>
      <rPr>
        <vertAlign val="subscript"/>
        <sz val="12"/>
        <color theme="1"/>
        <rFont val="Times New Roman"/>
        <family val="1"/>
        <charset val="204"/>
      </rPr>
      <t>кач</t>
    </r>
    <r>
      <rPr>
        <sz val="12"/>
        <color theme="1"/>
        <rFont val="Times New Roman"/>
        <family val="1"/>
        <charset val="204"/>
      </rPr>
      <t xml:space="preserve"> (организации по управлению единой национальной (общероссийской) электрической сетью)</t>
    </r>
  </si>
  <si>
    <r>
      <t>Оценка достижения показателя уровня качества оказываемых услуг, К</t>
    </r>
    <r>
      <rPr>
        <vertAlign val="subscript"/>
        <sz val="12"/>
        <color theme="1"/>
        <rFont val="Times New Roman"/>
        <family val="1"/>
        <charset val="204"/>
      </rPr>
      <t>кач1</t>
    </r>
    <r>
      <rPr>
        <sz val="12"/>
        <color theme="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</si>
  <si>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2"/>
        <color theme="1"/>
        <rFont val="Times New Roman"/>
        <family val="1"/>
        <charset val="204"/>
      </rPr>
      <t>кач2</t>
    </r>
    <r>
      <rPr>
        <sz val="12"/>
        <color theme="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</si>
  <si>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2"/>
        <color theme="1"/>
        <rFont val="Times New Roman"/>
        <family val="1"/>
        <charset val="204"/>
      </rPr>
      <t>кач3</t>
    </r>
    <r>
      <rPr>
        <sz val="12"/>
        <color theme="1"/>
        <rFont val="Times New Roman"/>
        <family val="1"/>
        <charset val="204"/>
      </rPr>
      <t xml:space="preserve"> (для территориальной сетевой организации)</t>
    </r>
  </si>
  <si>
    <t>Форма 4.1. Показатели уровня надежности и уровня качества оказываемых услуг сетевой организации</t>
  </si>
  <si>
    <t>N пункта методических указаний</t>
  </si>
  <si>
    <r>
      <t>1. Оценка достижения показателя уровня надежности оказываемых услуг, К</t>
    </r>
    <r>
      <rPr>
        <vertAlign val="subscript"/>
        <sz val="12"/>
        <color theme="1"/>
        <rFont val="Times New Roman"/>
        <family val="1"/>
        <charset val="204"/>
      </rPr>
      <t>над</t>
    </r>
  </si>
  <si>
    <t>пункт 5</t>
  </si>
  <si>
    <r>
      <t>2. Оценка достижения показателя уровня надежности оказываемых услуг, К</t>
    </r>
    <r>
      <rPr>
        <vertAlign val="subscript"/>
        <sz val="12"/>
        <color theme="1"/>
        <rFont val="Times New Roman"/>
        <family val="1"/>
        <charset val="204"/>
      </rPr>
      <t>над1</t>
    </r>
  </si>
  <si>
    <t>Пункт 5</t>
  </si>
  <si>
    <r>
      <t>3. Оценка достижения показателя уровня надежности оказываемых услуг, К</t>
    </r>
    <r>
      <rPr>
        <vertAlign val="subscript"/>
        <sz val="12"/>
        <color theme="1"/>
        <rFont val="Times New Roman"/>
        <family val="1"/>
        <charset val="204"/>
      </rPr>
      <t>над2</t>
    </r>
  </si>
  <si>
    <r>
      <t>4. Оценка достижения показателя уровня надежности оказываемых услуг, К</t>
    </r>
    <r>
      <rPr>
        <vertAlign val="subscript"/>
        <sz val="12"/>
        <color theme="1"/>
        <rFont val="Times New Roman"/>
        <family val="1"/>
        <charset val="204"/>
      </rPr>
      <t>кач</t>
    </r>
  </si>
  <si>
    <r>
      <t>5. Оценка достижения показателя уровня надежности оказываемых услуг, К</t>
    </r>
    <r>
      <rPr>
        <vertAlign val="subscript"/>
        <sz val="12"/>
        <color theme="1"/>
        <rFont val="Times New Roman"/>
        <family val="1"/>
        <charset val="204"/>
      </rPr>
      <t>кач1</t>
    </r>
  </si>
  <si>
    <r>
      <t>6. Оценка достижения показателя уровня надежности оказываемых услуг, К</t>
    </r>
    <r>
      <rPr>
        <vertAlign val="subscript"/>
        <sz val="12"/>
        <color theme="1"/>
        <rFont val="Times New Roman"/>
        <family val="1"/>
        <charset val="204"/>
      </rPr>
      <t>кач2</t>
    </r>
  </si>
  <si>
    <r>
      <t>7. Оценка достижения показателя уровня надежности оказываемых услуг, К</t>
    </r>
    <r>
      <rPr>
        <vertAlign val="subscript"/>
        <sz val="12"/>
        <color theme="1"/>
        <rFont val="Times New Roman"/>
        <family val="1"/>
        <charset val="204"/>
      </rPr>
      <t>кач3</t>
    </r>
  </si>
  <si>
    <r>
      <t>8. Обобщенный показатель уровня надежности и качества оказываемых услуг, К</t>
    </r>
    <r>
      <rPr>
        <vertAlign val="subscript"/>
        <sz val="12"/>
        <color theme="1"/>
        <rFont val="Times New Roman"/>
        <family val="1"/>
        <charset val="204"/>
      </rPr>
      <t>об</t>
    </r>
  </si>
  <si>
    <t>Форма 4.2. Расчет обобщенного показателя уровня надежности и качества оказываемых услуг</t>
  </si>
  <si>
    <t xml:space="preserve">ФОРМЫ,
ИСПОЛЬЗУЕМЫЕ ДЛЯ РАСЧЕТА ЗНАЧЕНИЙ ПОКАЗАТЕЛЕЙ УРОВНЯ
КАЧЕСТВА ОКАЗЫВАЕМЫХ УСЛУГ
</t>
  </si>
  <si>
    <t xml:space="preserve">ФОРМА,
ИСПОЛЬЗУЕМАЯ ДЛЯ РАСЧЕТА ОБОБЩЕННОГО ПОКАЗАТЕЛЯ УРОВНЯ
НАДЕЖНОСТИ И КАЧЕСТВА ОКАЗЫВАЕМЫХ УСЛУГ
</t>
  </si>
  <si>
    <t xml:space="preserve">ФОРМЫ,
ИСПОЛЬЗУЕМЫЕ ДЛЯ УЧЕТА ДАННЫХ ПЕРВИЧНОЙ ИНФОРМАЦИИ ПО ВСЕМ
ПРЕКРАЩЕНИЯМ ПЕРЕДАЧИ ЭЛЕКТРИЧЕСКОЙ ЭНЕРГИИ, ПРОИЗОШЕДШИХ
НА ОБЪЕКТАХ ЭЛЕКТРОСЕТЕВЫХ ОРГАНИЗАЦИЙ, ДЛЯ ОПРЕДЕЛЕНИЯ
ПОКАЗАТЕЛЕЙ НАДЕЖНОСТИ ОКАЗЫВАЕМЫХ УСЛУГ И ИНДИКАТИВНЫХ
ПОКАЗАТЕЛЕЙ НАДЕЖНОСТИ ОКАЗЫВАЕМЫХ УСЛУГ
ЭЛЕКТРОСЕТЕВЫМИ ОРГАНИЗАЦИЯМИ
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</si>
  <si>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</si>
  <si>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</si>
  <si>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</si>
  <si>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</si>
  <si>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</si>
  <si>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энергии/Номер итоговой строки</t>
  </si>
  <si>
    <t>Наименование структурной единицы сетевой организации</t>
  </si>
  <si>
    <t>Вид объекта: КЛ, ВЛ, КВЛ, ПС, ТП, РП</t>
  </si>
  <si>
    <t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</si>
  <si>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</si>
  <si>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</si>
  <si>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</si>
  <si>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</si>
  <si>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</si>
  <si>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</si>
  <si>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</si>
  <si>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</si>
  <si>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</si>
  <si>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</si>
  <si>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</si>
  <si>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</si>
  <si>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</si>
  <si>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</si>
  <si>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</si>
  <si>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</si>
  <si>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</si>
  <si>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</si>
  <si>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</si>
  <si>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</si>
  <si>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</si>
  <si>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</si>
  <si>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(6 - 20 кВ)</t>
  </si>
  <si>
    <t>НН (0,22 - 1 кВ)</t>
  </si>
  <si>
    <t>...</t>
  </si>
  <si>
    <t>ИТОГО по всем прекращениям передачи электрической энергии за отчетный период:</t>
  </si>
  <si>
    <t>И</t>
  </si>
  <si>
    <t>x</t>
  </si>
  <si>
    <t>0; 1</t>
  </si>
  <si>
    <t>- по ограничениям, связанным с проведением ремонтных работ</t>
  </si>
  <si>
    <t>П</t>
  </si>
  <si>
    <t>- по аварийным ограничениям</t>
  </si>
  <si>
    <t>А</t>
  </si>
  <si>
    <t>- по внерегламентным отключениям</t>
  </si>
  <si>
    <t>В</t>
  </si>
  <si>
    <t>- по внерегламентным отключениям, учитываемым при расчете показателей надежности, в том числе индикативных показателей надежности</t>
  </si>
  <si>
    <t>В1</t>
  </si>
  <si>
    <t>Наименование вышестоящего центра питания относительно вторичного уровня присоединения при нормальной схеме электроснабжения (при наличии)</t>
  </si>
  <si>
    <t>Диспетчерское наименование ЛЭП от вышестоящего центра питания до объекта электросетевого хозяйства, определенного вторичным уровнем напряжения</t>
  </si>
  <si>
    <t>Вторичный уровень присоединения</t>
  </si>
  <si>
    <t>Первичный уровень присоединения</t>
  </si>
  <si>
    <t>Количество точек поставки потребителей услуг сетевой организации, присоединенных к первичному уровню присоединения, шт.</t>
  </si>
  <si>
    <t>Диспетчерское наименование ПС, ТП, РП</t>
  </si>
  <si>
    <t>Высший класс напряжения, кВ</t>
  </si>
  <si>
    <t>Диспетчерское наименование ВЛ, КЛ, КВЛ</t>
  </si>
  <si>
    <t>Класс напряжения, кВ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</si>
  <si>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</si>
  <si>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</si>
  <si>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потребителей электрической энергии</t>
  </si>
  <si>
    <t>НН (ниже 1 кВ)</t>
  </si>
  <si>
    <t>N пп</t>
  </si>
  <si>
    <t>Группы территориальных сетевых организаций &lt;1&gt;:</t>
  </si>
  <si>
    <t>ЛЭП 7 500 км и более,</t>
  </si>
  <si>
    <t>доля КЛ менее 10%, Средняя летняя температура 20 °C и более</t>
  </si>
  <si>
    <t>доля КЛ менее 10%, Средняя летняя температура менее 20 °C,</t>
  </si>
  <si>
    <t>Число разъединителей и выключателей менее 25 000 шт.</t>
  </si>
  <si>
    <t>Число разъединителей и выключателей 25 000 шт. и более</t>
  </si>
  <si>
    <t>доля КЛ 10% и более</t>
  </si>
  <si>
    <t>ЛЭП 10 км и более и менее 7500 км,</t>
  </si>
  <si>
    <t>доля КЛ 30% и более</t>
  </si>
  <si>
    <t>ЛЭП 10 км и более и менее 7500 км, доля КЛ менее 30%,</t>
  </si>
  <si>
    <t>Плотность менее 20 шт./км, Число точек поставки менее 10 000 шт. &lt;2&gt;</t>
  </si>
  <si>
    <t>доля КЛ менее 30%,</t>
  </si>
  <si>
    <t>Плотность менее 20 шт./км, Число точек поставки 10 000 шт. и более</t>
  </si>
  <si>
    <t>доля КЛ менее 30%, Плотность 20 шт./км и более</t>
  </si>
  <si>
    <t>ЛЭП менее 10 км</t>
  </si>
  <si>
    <t>Форма 9.1. Группы территориальных сетевых организаций,
имеющих сопоставимые друг с другом характеристики
и (или) условия деятельности, сформированные по показателю
средней продолжительности прекращения передачи
электрической энергии на точку поставки (Пsaidi)</t>
  </si>
  <si>
    <t>Группы территориальных сетевых организаций</t>
  </si>
  <si>
    <t>доля КЛ менее 10%</t>
  </si>
  <si>
    <t>ЛЭП 3 000 км и более и менее 7 500 км,</t>
  </si>
  <si>
    <t>доля КЛ менее 15%</t>
  </si>
  <si>
    <t>доля КЛ 15% и более</t>
  </si>
  <si>
    <t>ЛЭП 100 км и более и менее 3 000 км,</t>
  </si>
  <si>
    <t>доля КЛ 35% и более</t>
  </si>
  <si>
    <t>доля КЛ менее 35%</t>
  </si>
  <si>
    <t>ЛЭП от 10 км и более и менее 100 км</t>
  </si>
  <si>
    <t>Форма 9.2. Группы территориальных сетевых организаций,
имеющих сопоставимые друг с другом характеристики
и (или) условия деятельности, сформированные по показателю
средней частоты прекращения передачи электрической
энергии на точку поставки (Пsaifi)</t>
  </si>
  <si>
    <t>Пп = Tпр / Nтп</t>
  </si>
  <si>
    <t>сумма произведений по столбцу 9 и столбцу 13 формы 8.1, деленная на значение пункта 1 Формы 1.3 ( столбец 9 * столбец 13) / пункт 1 формы 1.3).
При этом учитываются только события, по которым значения в столбце 8 равны "В", а в столбце 27 равны "1"</t>
  </si>
  <si>
    <t>Сумма по столбцу 13 формы 8.1 и деленная на значение пункта 1 формы 1.3 ( столбец 13 формы 8.1 / пункт 1 формы 1.3).
При этом учитываются только события, по которым значения в столбце 8 равны "В", а в столбце 27 равны "1"</t>
  </si>
  <si>
    <t>вл</t>
  </si>
  <si>
    <t>кл</t>
  </si>
  <si>
    <t>0,1*ИН+0,7*ИС+0,2*РС</t>
  </si>
  <si>
    <r>
      <t xml:space="preserve">оценка, </t>
    </r>
    <r>
      <rPr>
        <b/>
        <sz val="11"/>
        <color theme="1"/>
        <rFont val="Calibri"/>
        <family val="2"/>
        <charset val="204"/>
        <scheme val="minor"/>
      </rPr>
      <t>равная 3 балла</t>
    </r>
    <r>
      <rPr>
        <sz val="11"/>
        <color theme="1"/>
        <rFont val="Calibri"/>
        <family val="2"/>
        <scheme val="minor"/>
      </rPr>
      <t>м (</t>
    </r>
    <r>
      <rPr>
        <b/>
        <sz val="11"/>
        <color theme="1"/>
        <rFont val="Calibri"/>
        <family val="2"/>
        <charset val="204"/>
        <scheme val="minor"/>
      </rPr>
      <t>по пунктам 1, 2 и 3</t>
    </r>
    <r>
      <rPr>
        <sz val="11"/>
        <color theme="1"/>
        <rFont val="Calibri"/>
        <family val="2"/>
        <scheme val="minor"/>
      </rPr>
      <t xml:space="preserve"> формы </t>
    </r>
    <r>
      <rPr>
        <b/>
        <sz val="11"/>
        <color theme="1"/>
        <rFont val="Calibri"/>
        <family val="2"/>
        <charset val="204"/>
        <scheme val="minor"/>
      </rPr>
      <t>2.2</t>
    </r>
    <r>
      <rPr>
        <sz val="11"/>
        <color theme="1"/>
        <rFont val="Calibri"/>
        <family val="2"/>
        <scheme val="minor"/>
      </rPr>
      <t xml:space="preserve"> приложения N 2 к настоящим Методическим указаниям </t>
    </r>
    <r>
      <rPr>
        <b/>
        <sz val="11"/>
        <color theme="1"/>
        <rFont val="Calibri"/>
        <family val="2"/>
        <charset val="204"/>
        <scheme val="minor"/>
      </rPr>
      <t>равная 0,75 балла</t>
    </r>
    <r>
      <rPr>
        <sz val="11"/>
        <color theme="1"/>
        <rFont val="Calibri"/>
        <family val="2"/>
        <scheme val="minor"/>
      </rPr>
      <t xml:space="preserve">; по пункту 4 формы 2.2 к настоящим Методическим указаниям равная 0,3 балла), выставляется при значении величины </t>
    </r>
    <r>
      <rPr>
        <b/>
        <sz val="11"/>
        <color theme="1"/>
        <rFont val="Calibri"/>
        <family val="2"/>
        <charset val="204"/>
        <scheme val="minor"/>
      </rPr>
      <t>графы 4 форм 2.1 - 2.3</t>
    </r>
    <r>
      <rPr>
        <sz val="11"/>
        <color theme="1"/>
        <rFont val="Calibri"/>
        <family val="2"/>
        <scheme val="minor"/>
      </rPr>
      <t xml:space="preserve"> приложения N 2 к настоящим Методическим </t>
    </r>
    <r>
      <rPr>
        <b/>
        <sz val="11"/>
        <color theme="1"/>
        <rFont val="Calibri"/>
        <family val="2"/>
        <charset val="204"/>
        <scheme val="minor"/>
      </rPr>
      <t>указаниям менее 80%</t>
    </r>
    <r>
      <rPr>
        <sz val="11"/>
        <color theme="1"/>
        <rFont val="Calibri"/>
        <family val="2"/>
        <scheme val="minor"/>
      </rPr>
      <t xml:space="preserve"> в случае</t>
    </r>
    <r>
      <rPr>
        <b/>
        <sz val="11"/>
        <color theme="1"/>
        <rFont val="Calibri"/>
        <family val="2"/>
        <charset val="204"/>
        <scheme val="minor"/>
      </rPr>
      <t xml:space="preserve"> прямой</t>
    </r>
    <r>
      <rPr>
        <sz val="11"/>
        <color theme="1"/>
        <rFont val="Calibri"/>
        <family val="2"/>
        <scheme val="minor"/>
      </rPr>
      <t xml:space="preserve"> зависимости от значения величины </t>
    </r>
    <r>
      <rPr>
        <b/>
        <sz val="11"/>
        <color theme="1"/>
        <rFont val="Calibri"/>
        <family val="2"/>
        <charset val="204"/>
        <scheme val="minor"/>
      </rPr>
      <t>графы 2 форм 2.1 - 2.3</t>
    </r>
    <r>
      <rPr>
        <sz val="11"/>
        <color theme="1"/>
        <rFont val="Calibri"/>
        <family val="2"/>
        <scheme val="minor"/>
      </rPr>
      <t xml:space="preserve"> приложения N 2 к настоящим Методическим указаниям, а также при значении величины </t>
    </r>
    <r>
      <rPr>
        <b/>
        <sz val="11"/>
        <color theme="1"/>
        <rFont val="Calibri"/>
        <family val="2"/>
        <charset val="204"/>
        <scheme val="minor"/>
      </rPr>
      <t>графы 4 больше 120%</t>
    </r>
    <r>
      <rPr>
        <sz val="11"/>
        <color theme="1"/>
        <rFont val="Calibri"/>
        <family val="2"/>
        <scheme val="minor"/>
      </rPr>
      <t xml:space="preserve"> в случае </t>
    </r>
    <r>
      <rPr>
        <b/>
        <sz val="11"/>
        <color theme="1"/>
        <rFont val="Calibri"/>
        <family val="2"/>
        <charset val="204"/>
        <scheme val="minor"/>
      </rPr>
      <t>обратной зависимости</t>
    </r>
    <r>
      <rPr>
        <sz val="11"/>
        <color theme="1"/>
        <rFont val="Calibri"/>
        <family val="2"/>
        <scheme val="minor"/>
      </rPr>
      <t xml:space="preserve"> от значения величины </t>
    </r>
    <r>
      <rPr>
        <b/>
        <sz val="11"/>
        <color theme="1"/>
        <rFont val="Calibri"/>
        <family val="2"/>
        <charset val="204"/>
        <scheme val="minor"/>
      </rPr>
      <t>графы 2 форм 2.1 - 2.3</t>
    </r>
    <r>
      <rPr>
        <sz val="11"/>
        <color theme="1"/>
        <rFont val="Calibri"/>
        <family val="2"/>
        <scheme val="minor"/>
      </rPr>
      <t xml:space="preserve"> приложения N 2 к настоящим Методическим указаниям;</t>
    </r>
  </si>
  <si>
    <r>
      <t xml:space="preserve">оценка, равная </t>
    </r>
    <r>
      <rPr>
        <b/>
        <sz val="11"/>
        <color theme="1"/>
        <rFont val="Calibri"/>
        <family val="2"/>
        <charset val="204"/>
        <scheme val="minor"/>
      </rPr>
      <t>2 баллам</t>
    </r>
    <r>
      <rPr>
        <sz val="11"/>
        <color theme="1"/>
        <rFont val="Calibri"/>
        <family val="2"/>
        <scheme val="minor"/>
      </rPr>
      <t xml:space="preserve"> (по пунктам 1, 2 и 3 формы 2.2 приложения N 2 к настоящим Методическим указаниям равная 0,5 балла; по пункту 4 формы 2.2 к настоящим Методическим указаниям равная 0,2 балла), выставляется при значении величины графы 4 форм 2.1 - 2.3 приложения N 2 к настоящим Методическим указаниям, находящемся в диапазоне от 80 до 120% включительно;</t>
    </r>
  </si>
  <si>
    <t>прямой</t>
  </si>
  <si>
    <t>менее 80%</t>
  </si>
  <si>
    <t xml:space="preserve">больше 120% </t>
  </si>
  <si>
    <t>обратной</t>
  </si>
  <si>
    <t>от 80</t>
  </si>
  <si>
    <t>до 120</t>
  </si>
  <si>
    <r>
      <t xml:space="preserve">оценка, равная 1 баллу (по пунктам 1, 2 и 3 формы 2.2 приложения N 2 к настоящим Методическим указаниям равная 0,25 балла; по пункту 4 формы 2.2 к настоящим Методическим указаниям равная 0,1 балла), выставляется при значении величины графы 4 форм 2.1 - 2.3 приложения N 2 к настоящим Методическим </t>
    </r>
    <r>
      <rPr>
        <b/>
        <sz val="11"/>
        <color theme="1"/>
        <rFont val="Calibri"/>
        <family val="2"/>
        <charset val="204"/>
        <scheme val="minor"/>
      </rPr>
      <t>указаниям менее 80% в случае обратной</t>
    </r>
    <r>
      <rPr>
        <sz val="11"/>
        <color theme="1"/>
        <rFont val="Calibri"/>
        <family val="2"/>
        <scheme val="minor"/>
      </rPr>
      <t xml:space="preserve"> зависимости от значения величины графы 2 форм 2.1 - 2.3 приложения N 2 к настоящим Методическим указаниям, а также при значении величины графы 4 </t>
    </r>
    <r>
      <rPr>
        <b/>
        <sz val="11"/>
        <color theme="1"/>
        <rFont val="Calibri"/>
        <family val="2"/>
        <charset val="204"/>
        <scheme val="minor"/>
      </rPr>
      <t>больше 120% в случае прямой</t>
    </r>
    <r>
      <rPr>
        <sz val="11"/>
        <color theme="1"/>
        <rFont val="Calibri"/>
        <family val="2"/>
        <scheme val="minor"/>
      </rPr>
      <t xml:space="preserve"> зависимости от значения величины графы 2 форм 2.1 - 2.3 приложения N 2 к настоящим Методическим указаниям</t>
    </r>
  </si>
  <si>
    <t>1.2</t>
  </si>
  <si>
    <t>3.2</t>
  </si>
  <si>
    <t xml:space="preserve">Птпр = 0.4 x Пзаяв_тпр + 0.4 x Пнс_тпр +
+ 0.2 x Пнпа_тпр, (7)
</t>
  </si>
  <si>
    <t xml:space="preserve"> и </t>
  </si>
  <si>
    <t xml:space="preserve">, </t>
  </si>
  <si>
    <t>;</t>
  </si>
  <si>
    <t>Если плановое значение Пп или Пens достигнуто, то Kнад = 0; не достигнуто - Kнад = -1; достигнуто со значительным улучшением - Kнад = 1.</t>
  </si>
  <si>
    <t>Если плановое значение Пsaidi достигнуто, то Kнад1 = 0; не достигнуто - Kнад1 = -1; достигнуто со значительным улучшением - Kнад1 = 1.</t>
  </si>
  <si>
    <t>Если плановое значение Пsaifi достигнуто, то Kнад2 = 0; не достигнуто - Kнад2 = -1; достигнуто со значительным улучшением - Kнад2 = 1.</t>
  </si>
  <si>
    <t>Птсо для территориальных сетевых организаций достигнуто, то для соответствующей сетевой организации Kкач = 0; не достигнуто - Kкач = -1; достигнуто со значительным улучшением - Kкач = 1.</t>
  </si>
  <si>
    <t>Если плановое значение Птпр для территориальных сетевых организаций достигнуто, то Kкач1 = 0; не достигнуто - Kкач1 = -1; достигнуто со значительным улучшением - Kкач1 = 1.</t>
  </si>
  <si>
    <t>Если плановое значение Птсо для территориальных сетевых организаций достигнуто, то Kкач2 = 0; не достигнуто - Kкач2 = -1; достигнуто со значительным улучшением - Kкач2 = 1.</t>
  </si>
  <si>
    <t>2.33098</t>
  </si>
  <si>
    <t>0.78503</t>
  </si>
  <si>
    <t>, (21)</t>
  </si>
  <si>
    <t xml:space="preserve">для остальных территориальных сетевых организаций - 35% на первые три расчетных периода регулирования и 30% на следующие расчетные периоды регулирования первого долгосрочного периода регулирования.
В последующие долгосрочные периоды регулирования коэффициенты снижаются, в случае достижения показателей, на 1% в год - до 15% для организации по управлению единой национальной (общероссийской) электрической сетью и до 25% для территориальных сетевых организаций.
</t>
  </si>
  <si>
    <t xml:space="preserve"> </t>
  </si>
  <si>
    <r>
      <t>П</t>
    </r>
    <r>
      <rPr>
        <vertAlign val="superscript"/>
        <sz val="12"/>
        <color theme="1"/>
        <rFont val="Times New Roman"/>
        <family val="1"/>
        <charset val="204"/>
      </rPr>
      <t>пл</t>
    </r>
    <r>
      <rPr>
        <vertAlign val="subscript"/>
        <sz val="12"/>
        <color theme="1"/>
        <rFont val="Times New Roman"/>
        <family val="1"/>
        <charset val="204"/>
      </rPr>
      <t>п</t>
    </r>
    <r>
      <rPr>
        <sz val="12"/>
        <color theme="1"/>
        <rFont val="Times New Roman"/>
        <family val="1"/>
        <charset val="204"/>
      </rPr>
      <t xml:space="preserve"> x (1 - К) &lt; П</t>
    </r>
    <r>
      <rPr>
        <vertAlign val="subscript"/>
        <sz val="12"/>
        <color theme="1"/>
        <rFont val="Times New Roman"/>
        <family val="1"/>
        <charset val="204"/>
      </rPr>
      <t>п</t>
    </r>
    <r>
      <rPr>
        <sz val="12"/>
        <color theme="1"/>
        <rFont val="Times New Roman"/>
        <family val="1"/>
        <charset val="204"/>
      </rPr>
      <t xml:space="preserve">       Пплп x (1 + К),</t>
    </r>
  </si>
  <si>
    <t>ПС Р-9</t>
  </si>
  <si>
    <t>ПС Р-20; ПС А-20</t>
  </si>
  <si>
    <t>ВЛ 110 кВ Р-20-РТЭЦ2-Р38-Р35-Р9-А25-А20 одноцепная; ВЛ 110 кВ Р20-Р38-Р9-Р35-А25-А20 двухцепная;</t>
  </si>
  <si>
    <t>РП-1;2;3;4;5;</t>
  </si>
  <si>
    <t xml:space="preserve">КЛ </t>
  </si>
  <si>
    <t>2020 план</t>
  </si>
  <si>
    <t>2021 план</t>
  </si>
  <si>
    <t>2022 план</t>
  </si>
  <si>
    <t>2023 план</t>
  </si>
  <si>
    <t>2024 план</t>
  </si>
  <si>
    <t>2019 план</t>
  </si>
  <si>
    <t>Ведущий экономист</t>
  </si>
  <si>
    <t>Рыжков А.Ю.</t>
  </si>
  <si>
    <t>Форма 1.2. Расчет показателя средней продолжительности  прекращений передачи электрической энергии</t>
  </si>
  <si>
    <t>Форма 1.9. Данные об экономических и технических характеристиках и (или) условиях деятельности территориальных сетевых организаций</t>
  </si>
  <si>
    <t>Приложение N 8 к методическим указаниям
по расчету уровня надежности и качества поставляемых товаров
и оказываемых услуг для организации по управлению единой национальной
(общероссийской) электрической сетью и территориальных сетевых организаций</t>
  </si>
  <si>
    <t>Форма 8.1.1. Ведомость присоединений потребителей услуг  сетевой организации (наименование)  за декабрь 2018 года</t>
  </si>
  <si>
    <t>№</t>
  </si>
  <si>
    <t>Стр.</t>
  </si>
  <si>
    <t>Директор по эксплуатации 
ЗАО «ГПЗ-Эстейт»___________Бокий С.Н.      Кол-во_____листов</t>
  </si>
  <si>
    <t>2019 факт</t>
  </si>
  <si>
    <t xml:space="preserve">Форма 1.5. Предложения сетевой организации по плановым значениям показателей надежности и качества услуг на каждый расчетный период регулирования в пределах долгосрочного  периода регулирования </t>
  </si>
  <si>
    <t>Оглавление</t>
  </si>
  <si>
    <t>2020 факт</t>
  </si>
  <si>
    <t>1256 п 5.1.4</t>
  </si>
  <si>
    <t>Форма 3.3. Отчетные данные для расчета значения показателя соблюдения антимонопольного законодательства при технологическом присоединении заявителей к электрическим сетям сетевой организации, в период 2021</t>
  </si>
  <si>
    <t>В 2021 г прекращений передачи электрической энергии нет</t>
  </si>
  <si>
    <t>Форма 3.2. Отчетные данные для расчета значения
         показателя качества исполнения договоров об осуществлении
             технологического присоединения заявителей к сети, в период 2021</t>
  </si>
  <si>
    <t>Показателеи надежности и качества поставляемых товаров и оказываемых услуг за 2022 г</t>
  </si>
  <si>
    <t>Форма 1.1. Журнал учета текущей информации о прекращении передачи электрической энергии для потребителей услуг сетевой организации за 2022 год</t>
  </si>
  <si>
    <t>Форма 1.4. Расчет показателя уровня надежности оказываемых услуг для организации по управлению единой национальной (общероссийской) электрической сетью, долгосрочный период регулирования которой начинается с 2022 года</t>
  </si>
  <si>
    <t>Форма 3.2. Отчетные данные для расчета значения показателя качества исполнения договоров об осуществлении технологического присоединения заявителей к сети, в период 2022</t>
  </si>
  <si>
    <t>Форма 3.1. Отчетные данные для расчета значения показателя качества рассмотрения заявок на технологическое присоединение к сети в период 2022</t>
  </si>
  <si>
    <t>Форма 8.1. &lt;1&gt; Журнал учета данных первичной информации  по всем прекращениям передачи электрической энергии, произошедших на объектах сетевой организации  за 2022 год</t>
  </si>
  <si>
    <t>Форма 3.3. Отчетные данные для расчета значения показателя соблюдения антимонопольного законодательства при технологическом присоединении заявителей к электрическим сетям сетевой организации, в период 2022</t>
  </si>
  <si>
    <t>Максимальное за расчетный период 2022 г. число точек присоединения</t>
  </si>
  <si>
    <t>2022 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</si>
</sst>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0.00000"/>
    <numFmt numFmtId="167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vertAlign val="subscript"/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/>
    <xf numFmtId="0" fontId="5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wrapText="1"/>
    </xf>
    <xf numFmtId="10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2" fillId="0" borderId="0" xfId="0" applyFont="1"/>
    <xf numFmtId="49" fontId="2" fillId="0" borderId="0" xfId="0" applyNumberFormat="1" applyFont="1"/>
    <xf numFmtId="166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49" fontId="2" fillId="0" borderId="9" xfId="0" applyNumberFormat="1" applyFont="1" applyBorder="1"/>
    <xf numFmtId="49" fontId="2" fillId="0" borderId="10" xfId="0" applyNumberFormat="1" applyFont="1" applyBorder="1"/>
    <xf numFmtId="0" fontId="2" fillId="0" borderId="10" xfId="0" applyFont="1" applyBorder="1"/>
    <xf numFmtId="0" fontId="2" fillId="0" borderId="11" xfId="0" applyFont="1" applyBorder="1"/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1" xfId="0" applyBorder="1"/>
    <xf numFmtId="164" fontId="3" fillId="0" borderId="1" xfId="0" applyNumberFormat="1" applyFont="1" applyBorder="1" applyAlignment="1">
      <alignment vertical="center" wrapText="1"/>
    </xf>
    <xf numFmtId="164" fontId="0" fillId="0" borderId="0" xfId="0" applyNumberFormat="1"/>
    <xf numFmtId="0" fontId="10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vertical="center" wrapText="1"/>
    </xf>
    <xf numFmtId="164" fontId="0" fillId="0" borderId="0" xfId="0" applyNumberFormat="1" applyAlignment="1">
      <alignment horizontal="left"/>
    </xf>
    <xf numFmtId="0" fontId="13" fillId="0" borderId="0" xfId="0" applyFont="1"/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6" fontId="0" fillId="0" borderId="0" xfId="0" applyNumberFormat="1"/>
    <xf numFmtId="0" fontId="10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35</xdr:row>
      <xdr:rowOff>171450</xdr:rowOff>
    </xdr:from>
    <xdr:to>
      <xdr:col>6</xdr:col>
      <xdr:colOff>1800225</xdr:colOff>
      <xdr:row>37</xdr:row>
      <xdr:rowOff>47625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13411200"/>
          <a:ext cx="280987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38</xdr:row>
      <xdr:rowOff>0</xdr:rowOff>
    </xdr:from>
    <xdr:to>
      <xdr:col>6</xdr:col>
      <xdr:colOff>666750</xdr:colOff>
      <xdr:row>39</xdr:row>
      <xdr:rowOff>28575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7075" y="14982825"/>
          <a:ext cx="66675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171450</xdr:colOff>
      <xdr:row>38</xdr:row>
      <xdr:rowOff>180975</xdr:rowOff>
    </xdr:from>
    <xdr:to>
      <xdr:col>6</xdr:col>
      <xdr:colOff>0</xdr:colOff>
      <xdr:row>40</xdr:row>
      <xdr:rowOff>19050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0" y="14020800"/>
          <a:ext cx="7334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40</xdr:row>
      <xdr:rowOff>0</xdr:rowOff>
    </xdr:from>
    <xdr:to>
      <xdr:col>6</xdr:col>
      <xdr:colOff>638175</xdr:colOff>
      <xdr:row>41</xdr:row>
      <xdr:rowOff>38100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7075" y="15382875"/>
          <a:ext cx="6381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1933575</xdr:colOff>
      <xdr:row>11</xdr:row>
      <xdr:rowOff>219075</xdr:rowOff>
    </xdr:from>
    <xdr:to>
      <xdr:col>6</xdr:col>
      <xdr:colOff>2085975</xdr:colOff>
      <xdr:row>11</xdr:row>
      <xdr:rowOff>400050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5857875"/>
          <a:ext cx="1524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16</xdr:row>
      <xdr:rowOff>0</xdr:rowOff>
    </xdr:from>
    <xdr:to>
      <xdr:col>9</xdr:col>
      <xdr:colOff>2809875</xdr:colOff>
      <xdr:row>17</xdr:row>
      <xdr:rowOff>76200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7075" y="14582775"/>
          <a:ext cx="280987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9</xdr:col>
      <xdr:colOff>666750</xdr:colOff>
      <xdr:row>19</xdr:row>
      <xdr:rowOff>28575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7075" y="14982825"/>
          <a:ext cx="66675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733425</xdr:colOff>
      <xdr:row>20</xdr:row>
      <xdr:rowOff>38100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7075" y="15182850"/>
          <a:ext cx="7334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638175</xdr:colOff>
      <xdr:row>21</xdr:row>
      <xdr:rowOff>38100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7075" y="15382875"/>
          <a:ext cx="6381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H12"/>
  <sheetViews>
    <sheetView view="pageBreakPreview" zoomScaleNormal="100" zoomScaleSheetLayoutView="100" workbookViewId="0">
      <selection activeCell="K22" sqref="K22"/>
    </sheetView>
  </sheetViews>
  <sheetFormatPr defaultRowHeight="15" x14ac:dyDescent="0.25"/>
  <sheetData>
    <row r="4" spans="2:8" x14ac:dyDescent="0.25">
      <c r="B4" s="63" t="s">
        <v>6</v>
      </c>
      <c r="C4" s="63"/>
      <c r="D4" s="63"/>
      <c r="E4" s="63"/>
      <c r="F4" s="63"/>
      <c r="G4" s="63"/>
      <c r="H4" s="63"/>
    </row>
    <row r="5" spans="2:8" x14ac:dyDescent="0.25">
      <c r="B5" s="63"/>
      <c r="C5" s="63"/>
      <c r="D5" s="63"/>
      <c r="E5" s="63"/>
      <c r="F5" s="63"/>
      <c r="G5" s="63"/>
      <c r="H5" s="63"/>
    </row>
    <row r="6" spans="2:8" ht="26.25" x14ac:dyDescent="0.4">
      <c r="B6" s="55"/>
      <c r="C6" s="55"/>
      <c r="D6" s="55"/>
      <c r="E6" s="55"/>
      <c r="F6" s="55"/>
      <c r="G6" s="55"/>
      <c r="H6" s="55"/>
    </row>
    <row r="7" spans="2:8" ht="26.25" x14ac:dyDescent="0.4">
      <c r="B7" s="55"/>
      <c r="C7" s="55"/>
      <c r="D7" s="55"/>
      <c r="E7" s="55"/>
      <c r="F7" s="55"/>
      <c r="G7" s="55"/>
      <c r="H7" s="55"/>
    </row>
    <row r="8" spans="2:8" x14ac:dyDescent="0.25">
      <c r="B8" s="64" t="s">
        <v>342</v>
      </c>
      <c r="C8" s="64"/>
      <c r="D8" s="64"/>
      <c r="E8" s="64"/>
      <c r="F8" s="64"/>
      <c r="G8" s="64"/>
      <c r="H8" s="64"/>
    </row>
    <row r="9" spans="2:8" x14ac:dyDescent="0.25">
      <c r="B9" s="64"/>
      <c r="C9" s="64"/>
      <c r="D9" s="64"/>
      <c r="E9" s="64"/>
      <c r="F9" s="64"/>
      <c r="G9" s="64"/>
      <c r="H9" s="64"/>
    </row>
    <row r="10" spans="2:8" x14ac:dyDescent="0.25">
      <c r="B10" s="64"/>
      <c r="C10" s="64"/>
      <c r="D10" s="64"/>
      <c r="E10" s="64"/>
      <c r="F10" s="64"/>
      <c r="G10" s="64"/>
      <c r="H10" s="64"/>
    </row>
    <row r="11" spans="2:8" x14ac:dyDescent="0.25">
      <c r="B11" s="64"/>
      <c r="C11" s="64"/>
      <c r="D11" s="64"/>
      <c r="E11" s="64"/>
      <c r="F11" s="64"/>
      <c r="G11" s="64"/>
      <c r="H11" s="64"/>
    </row>
    <row r="12" spans="2:8" x14ac:dyDescent="0.25">
      <c r="B12" s="64"/>
      <c r="C12" s="64"/>
      <c r="D12" s="64"/>
      <c r="E12" s="64"/>
      <c r="F12" s="64"/>
      <c r="G12" s="64"/>
      <c r="H12" s="64"/>
    </row>
  </sheetData>
  <mergeCells count="2">
    <mergeCell ref="B4:H5"/>
    <mergeCell ref="B8:H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30"/>
  <sheetViews>
    <sheetView view="pageBreakPreview" topLeftCell="A10" zoomScale="85" zoomScaleNormal="100" zoomScaleSheetLayoutView="85" workbookViewId="0">
      <selection activeCell="J20" sqref="J20"/>
    </sheetView>
  </sheetViews>
  <sheetFormatPr defaultRowHeight="15" x14ac:dyDescent="0.25"/>
  <cols>
    <col min="1" max="1" width="53.28515625" customWidth="1"/>
    <col min="2" max="2" width="13.5703125" customWidth="1"/>
    <col min="3" max="3" width="13.28515625" customWidth="1"/>
    <col min="4" max="6" width="13.5703125" customWidth="1"/>
  </cols>
  <sheetData>
    <row r="1" spans="1:6" ht="15.75" x14ac:dyDescent="0.25">
      <c r="A1" s="74" t="s">
        <v>80</v>
      </c>
      <c r="B1" s="74"/>
      <c r="C1" s="74"/>
      <c r="D1" s="74"/>
      <c r="E1" s="74"/>
      <c r="F1" s="74"/>
    </row>
    <row r="2" spans="1:6" ht="15.75" x14ac:dyDescent="0.25">
      <c r="A2" s="24"/>
      <c r="B2" s="24"/>
      <c r="C2" s="24"/>
      <c r="D2" s="24"/>
      <c r="E2" s="24"/>
      <c r="F2" s="24"/>
    </row>
    <row r="3" spans="1:6" ht="15.75" x14ac:dyDescent="0.25">
      <c r="A3" s="74" t="str">
        <f>'2.1'!A3:F3</f>
        <v>ЗАО "ГПЗ-Эстейт"</v>
      </c>
      <c r="B3" s="74"/>
      <c r="C3" s="74"/>
      <c r="D3" s="74"/>
      <c r="E3" s="74"/>
      <c r="F3" s="74"/>
    </row>
    <row r="4" spans="1:6" ht="15.75" x14ac:dyDescent="0.25">
      <c r="A4" s="81" t="str">
        <f>'2.1'!A4:F4</f>
        <v>Наименование сетевой организации</v>
      </c>
      <c r="B4" s="81"/>
      <c r="C4" s="81"/>
      <c r="D4" s="81"/>
      <c r="E4" s="81"/>
      <c r="F4" s="81"/>
    </row>
    <row r="5" spans="1:6" ht="15.75" x14ac:dyDescent="0.25">
      <c r="A5" s="80" t="s">
        <v>81</v>
      </c>
      <c r="B5" s="80" t="s">
        <v>50</v>
      </c>
      <c r="C5" s="80"/>
      <c r="D5" s="80" t="s">
        <v>51</v>
      </c>
      <c r="E5" s="80" t="s">
        <v>52</v>
      </c>
      <c r="F5" s="80" t="s">
        <v>53</v>
      </c>
    </row>
    <row r="6" spans="1:6" ht="31.5" x14ac:dyDescent="0.25">
      <c r="A6" s="80"/>
      <c r="B6" s="2" t="s">
        <v>54</v>
      </c>
      <c r="C6" s="2" t="s">
        <v>55</v>
      </c>
      <c r="D6" s="80"/>
      <c r="E6" s="80"/>
      <c r="F6" s="80"/>
    </row>
    <row r="7" spans="1:6" ht="15.7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</row>
    <row r="8" spans="1:6" ht="47.25" x14ac:dyDescent="0.25">
      <c r="A8" s="3" t="s">
        <v>82</v>
      </c>
      <c r="B8" s="2" t="s">
        <v>45</v>
      </c>
      <c r="C8" s="2" t="s">
        <v>45</v>
      </c>
      <c r="D8" s="2" t="s">
        <v>45</v>
      </c>
      <c r="E8" s="2" t="s">
        <v>45</v>
      </c>
      <c r="F8" s="2">
        <v>0.5</v>
      </c>
    </row>
    <row r="9" spans="1:6" ht="15.75" x14ac:dyDescent="0.25">
      <c r="A9" s="3" t="s">
        <v>57</v>
      </c>
      <c r="B9" s="3"/>
      <c r="C9" s="3"/>
      <c r="D9" s="3"/>
      <c r="E9" s="3"/>
      <c r="F9" s="2"/>
    </row>
    <row r="10" spans="1:6" ht="63" x14ac:dyDescent="0.25">
      <c r="A10" s="3" t="s">
        <v>83</v>
      </c>
      <c r="B10" s="2">
        <v>30</v>
      </c>
      <c r="C10" s="2">
        <v>30</v>
      </c>
      <c r="D10" s="3">
        <f>B10/C10*100</f>
        <v>100</v>
      </c>
      <c r="E10" s="2" t="s">
        <v>73</v>
      </c>
      <c r="F10" s="2">
        <v>0.5</v>
      </c>
    </row>
    <row r="11" spans="1:6" ht="47.25" x14ac:dyDescent="0.25">
      <c r="A11" s="3" t="s">
        <v>84</v>
      </c>
      <c r="B11" s="2" t="s">
        <v>45</v>
      </c>
      <c r="C11" s="2" t="s">
        <v>45</v>
      </c>
      <c r="D11" s="3">
        <f>D12</f>
        <v>100</v>
      </c>
      <c r="E11" s="2" t="s">
        <v>73</v>
      </c>
      <c r="F11" s="2">
        <v>0.5</v>
      </c>
    </row>
    <row r="12" spans="1:6" ht="73.5" customHeight="1" x14ac:dyDescent="0.25">
      <c r="A12" s="3" t="s">
        <v>85</v>
      </c>
      <c r="B12" s="2">
        <v>30</v>
      </c>
      <c r="C12" s="2">
        <v>30</v>
      </c>
      <c r="D12" s="3">
        <f>B12/C12*100</f>
        <v>100</v>
      </c>
      <c r="E12" s="2" t="s">
        <v>45</v>
      </c>
      <c r="F12" s="2"/>
    </row>
    <row r="13" spans="1:6" ht="15.75" x14ac:dyDescent="0.25">
      <c r="A13" s="3" t="s">
        <v>86</v>
      </c>
      <c r="B13" s="2">
        <v>30</v>
      </c>
      <c r="C13" s="2">
        <v>30</v>
      </c>
      <c r="D13" s="3">
        <f>B13/C13*100</f>
        <v>100</v>
      </c>
      <c r="E13" s="2" t="s">
        <v>45</v>
      </c>
      <c r="F13" s="2"/>
    </row>
    <row r="14" spans="1:6" ht="135.75" customHeight="1" x14ac:dyDescent="0.25">
      <c r="A14" s="3" t="s">
        <v>87</v>
      </c>
      <c r="B14" s="2">
        <v>0</v>
      </c>
      <c r="C14" s="2">
        <v>0</v>
      </c>
      <c r="D14" s="3">
        <v>100</v>
      </c>
      <c r="E14" s="2" t="s">
        <v>73</v>
      </c>
      <c r="F14" s="2">
        <v>0.5</v>
      </c>
    </row>
    <row r="15" spans="1:6" ht="47.25" x14ac:dyDescent="0.25">
      <c r="A15" s="3" t="s">
        <v>88</v>
      </c>
      <c r="B15" s="2"/>
      <c r="C15" s="2"/>
      <c r="D15" s="3"/>
      <c r="E15" s="3"/>
      <c r="F15" s="2">
        <v>0.5</v>
      </c>
    </row>
    <row r="16" spans="1:6" ht="63" x14ac:dyDescent="0.25">
      <c r="A16" s="3" t="s">
        <v>89</v>
      </c>
      <c r="B16" s="2">
        <v>0</v>
      </c>
      <c r="C16" s="2">
        <v>0</v>
      </c>
      <c r="D16" s="3">
        <v>100</v>
      </c>
      <c r="E16" s="2" t="s">
        <v>73</v>
      </c>
      <c r="F16" s="2">
        <f>F14</f>
        <v>0.5</v>
      </c>
    </row>
    <row r="17" spans="1:15" ht="47.25" x14ac:dyDescent="0.25">
      <c r="A17" s="3" t="s">
        <v>90</v>
      </c>
      <c r="B17" s="2" t="s">
        <v>45</v>
      </c>
      <c r="C17" s="2" t="s">
        <v>45</v>
      </c>
      <c r="D17" s="2" t="s">
        <v>45</v>
      </c>
      <c r="E17" s="2" t="s">
        <v>45</v>
      </c>
      <c r="F17" s="2">
        <v>0.5</v>
      </c>
    </row>
    <row r="18" spans="1:15" ht="15.75" x14ac:dyDescent="0.25">
      <c r="A18" s="3" t="s">
        <v>57</v>
      </c>
      <c r="B18" s="3"/>
      <c r="C18" s="3"/>
      <c r="D18" s="3"/>
      <c r="E18" s="3"/>
      <c r="F18" s="2"/>
    </row>
    <row r="19" spans="1:15" ht="78.75" x14ac:dyDescent="0.25">
      <c r="A19" s="3" t="s">
        <v>91</v>
      </c>
      <c r="B19" s="2">
        <v>1</v>
      </c>
      <c r="C19" s="2">
        <v>1</v>
      </c>
      <c r="D19" s="3">
        <v>100</v>
      </c>
      <c r="E19" s="2" t="s">
        <v>59</v>
      </c>
      <c r="F19" s="2">
        <v>0.5</v>
      </c>
    </row>
    <row r="20" spans="1:15" ht="126" customHeight="1" x14ac:dyDescent="0.25">
      <c r="A20" s="3" t="s">
        <v>92</v>
      </c>
      <c r="B20" s="2">
        <v>0</v>
      </c>
      <c r="C20" s="2">
        <v>0</v>
      </c>
      <c r="D20" s="3">
        <v>100</v>
      </c>
      <c r="E20" s="2" t="s">
        <v>73</v>
      </c>
      <c r="F20" s="2">
        <f>F19</f>
        <v>0.5</v>
      </c>
      <c r="M20" t="s">
        <v>338</v>
      </c>
    </row>
    <row r="21" spans="1:15" ht="47.25" x14ac:dyDescent="0.25">
      <c r="A21" s="3" t="s">
        <v>93</v>
      </c>
      <c r="B21" s="2"/>
      <c r="C21" s="2"/>
      <c r="D21" s="3"/>
      <c r="E21" s="2" t="s">
        <v>73</v>
      </c>
      <c r="F21" s="2">
        <v>0.2</v>
      </c>
    </row>
    <row r="22" spans="1:15" ht="78.75" x14ac:dyDescent="0.25">
      <c r="A22" s="3" t="s">
        <v>94</v>
      </c>
      <c r="B22" s="2">
        <v>0</v>
      </c>
      <c r="C22" s="2">
        <v>0</v>
      </c>
      <c r="D22" s="3">
        <v>100</v>
      </c>
      <c r="E22" s="3"/>
      <c r="F22" s="2">
        <f>F21</f>
        <v>0.2</v>
      </c>
    </row>
    <row r="23" spans="1:15" ht="15.75" x14ac:dyDescent="0.25">
      <c r="A23" s="3" t="s">
        <v>95</v>
      </c>
      <c r="B23" s="2" t="s">
        <v>45</v>
      </c>
      <c r="C23" s="2" t="s">
        <v>45</v>
      </c>
      <c r="D23" s="2" t="s">
        <v>45</v>
      </c>
      <c r="E23" s="2" t="s">
        <v>45</v>
      </c>
      <c r="F23" s="37">
        <f>(F8+F15+F17+F21)/4</f>
        <v>0.42499999999999999</v>
      </c>
      <c r="H23">
        <f>'2.4'!I47</f>
        <v>1.2973333333333392E-2</v>
      </c>
    </row>
    <row r="24" spans="1:15" ht="15.75" x14ac:dyDescent="0.25">
      <c r="A24" s="48"/>
      <c r="B24" s="48"/>
      <c r="C24" s="48"/>
      <c r="D24" s="48"/>
      <c r="E24" s="48"/>
      <c r="F24" s="48"/>
    </row>
    <row r="25" spans="1:15" ht="15.75" x14ac:dyDescent="0.25">
      <c r="A25" s="48"/>
      <c r="B25" s="36"/>
      <c r="C25" s="36"/>
      <c r="D25" s="36"/>
      <c r="E25" s="36"/>
      <c r="F25" s="48"/>
      <c r="L25" t="s">
        <v>289</v>
      </c>
      <c r="M25" t="s">
        <v>292</v>
      </c>
      <c r="N25">
        <v>0.75</v>
      </c>
      <c r="O25">
        <v>0.3</v>
      </c>
    </row>
    <row r="26" spans="1:15" ht="16.5" thickBot="1" x14ac:dyDescent="0.3">
      <c r="A26" s="50" t="str">
        <f>'2.1'!A34</f>
        <v>Ведущий экономист</v>
      </c>
      <c r="B26" s="36"/>
      <c r="C26" s="50" t="str">
        <f>'2.1'!C34</f>
        <v>Рыжков А.Ю.</v>
      </c>
      <c r="D26" s="36"/>
      <c r="E26" s="36" t="str">
        <f>'2.1'!E34</f>
        <v>_____________________</v>
      </c>
      <c r="F26" s="48"/>
      <c r="K26">
        <v>3</v>
      </c>
      <c r="L26" s="16" t="s">
        <v>290</v>
      </c>
      <c r="M26" s="16" t="s">
        <v>291</v>
      </c>
      <c r="N26">
        <v>123</v>
      </c>
      <c r="O26">
        <v>4</v>
      </c>
    </row>
    <row r="27" spans="1:15" ht="15.75" x14ac:dyDescent="0.25">
      <c r="A27" s="36" t="str">
        <f>'2.1'!A35</f>
        <v xml:space="preserve">Должность  </v>
      </c>
      <c r="B27" s="36"/>
      <c r="C27" s="36" t="str">
        <f>'2.1'!C35</f>
        <v xml:space="preserve">Ф.И.О. </v>
      </c>
      <c r="D27" s="36"/>
      <c r="E27" s="36" t="str">
        <f>'2.1'!E35</f>
        <v>Подпись</v>
      </c>
      <c r="F27" s="48"/>
      <c r="L27" s="25" t="s">
        <v>289</v>
      </c>
      <c r="M27" s="26" t="s">
        <v>292</v>
      </c>
      <c r="N27" s="26">
        <v>0.5</v>
      </c>
      <c r="O27" s="27">
        <v>0.2</v>
      </c>
    </row>
    <row r="28" spans="1:15" ht="16.5" thickBot="1" x14ac:dyDescent="0.3">
      <c r="A28" s="48"/>
      <c r="B28" s="48"/>
      <c r="C28" s="48"/>
      <c r="D28" s="48"/>
      <c r="E28" s="48"/>
      <c r="F28" s="48"/>
      <c r="K28" s="17">
        <v>2</v>
      </c>
      <c r="L28" s="28" t="s">
        <v>293</v>
      </c>
      <c r="M28" s="29" t="s">
        <v>294</v>
      </c>
      <c r="N28" s="30">
        <v>123</v>
      </c>
      <c r="O28" s="31">
        <v>4</v>
      </c>
    </row>
    <row r="29" spans="1:15" ht="15.75" x14ac:dyDescent="0.25">
      <c r="A29" s="48"/>
      <c r="B29" s="48"/>
      <c r="C29" s="48"/>
      <c r="D29" s="48"/>
      <c r="E29" s="48"/>
      <c r="F29" s="48"/>
      <c r="K29" s="17"/>
      <c r="L29" s="17" t="s">
        <v>289</v>
      </c>
      <c r="M29" s="17" t="s">
        <v>292</v>
      </c>
      <c r="N29" s="17">
        <v>0.25</v>
      </c>
      <c r="O29" s="17">
        <v>0.1</v>
      </c>
    </row>
    <row r="30" spans="1:15" x14ac:dyDescent="0.25">
      <c r="K30">
        <v>1</v>
      </c>
      <c r="L30" s="16" t="s">
        <v>291</v>
      </c>
      <c r="M30" s="16" t="s">
        <v>290</v>
      </c>
      <c r="N30">
        <v>123</v>
      </c>
      <c r="O30">
        <v>4</v>
      </c>
    </row>
  </sheetData>
  <mergeCells count="8">
    <mergeCell ref="A1:F1"/>
    <mergeCell ref="A3:F3"/>
    <mergeCell ref="A4:F4"/>
    <mergeCell ref="A5:A6"/>
    <mergeCell ref="B5:C5"/>
    <mergeCell ref="D5:D6"/>
    <mergeCell ref="E5:E6"/>
    <mergeCell ref="F5:F6"/>
  </mergeCells>
  <pageMargins left="0.7" right="0.7" top="0.75" bottom="0.75" header="0.3" footer="0.3"/>
  <pageSetup paperSize="9" scale="72" orientation="portrait" r:id="rId1"/>
  <rowBreaks count="1" manualBreakCount="1">
    <brk id="22" max="5" man="1"/>
  </rowBreaks>
  <colBreaks count="1" manualBreakCount="1">
    <brk id="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41"/>
  <sheetViews>
    <sheetView view="pageBreakPreview" topLeftCell="A25" zoomScale="85" zoomScaleNormal="100" zoomScaleSheetLayoutView="85" workbookViewId="0">
      <selection activeCell="K11" sqref="K11"/>
    </sheetView>
  </sheetViews>
  <sheetFormatPr defaultRowHeight="15" x14ac:dyDescent="0.25"/>
  <cols>
    <col min="1" max="1" width="53.42578125" customWidth="1"/>
    <col min="2" max="2" width="13.42578125" customWidth="1"/>
    <col min="3" max="3" width="12.7109375" customWidth="1"/>
    <col min="4" max="6" width="13.42578125" customWidth="1"/>
  </cols>
  <sheetData>
    <row r="1" spans="1:6" ht="15.75" x14ac:dyDescent="0.25">
      <c r="A1" s="72" t="s">
        <v>116</v>
      </c>
      <c r="B1" s="72"/>
      <c r="C1" s="72"/>
      <c r="D1" s="72"/>
      <c r="E1" s="72"/>
      <c r="F1" s="72"/>
    </row>
    <row r="2" spans="1:6" ht="15.75" x14ac:dyDescent="0.25">
      <c r="A2" s="74" t="str">
        <f>'2.2'!A3:F3</f>
        <v>ЗАО "ГПЗ-Эстейт"</v>
      </c>
      <c r="B2" s="74"/>
      <c r="C2" s="74"/>
      <c r="D2" s="74"/>
      <c r="E2" s="74"/>
      <c r="F2" s="74"/>
    </row>
    <row r="3" spans="1:6" ht="15.75" x14ac:dyDescent="0.25">
      <c r="A3" s="74" t="str">
        <f>'2.2'!A4:F4</f>
        <v>Наименование сетевой организации</v>
      </c>
      <c r="B3" s="74"/>
      <c r="C3" s="74"/>
      <c r="D3" s="74"/>
      <c r="E3" s="74"/>
      <c r="F3" s="74"/>
    </row>
    <row r="4" spans="1:6" ht="15.75" x14ac:dyDescent="0.25">
      <c r="A4" s="48"/>
      <c r="B4" s="48"/>
      <c r="C4" s="48"/>
      <c r="D4" s="48"/>
      <c r="E4" s="48"/>
      <c r="F4" s="48"/>
    </row>
    <row r="5" spans="1:6" ht="15.75" x14ac:dyDescent="0.25">
      <c r="A5" s="80" t="s">
        <v>81</v>
      </c>
      <c r="B5" s="80" t="s">
        <v>50</v>
      </c>
      <c r="C5" s="80"/>
      <c r="D5" s="80" t="s">
        <v>51</v>
      </c>
      <c r="E5" s="80" t="s">
        <v>52</v>
      </c>
      <c r="F5" s="80" t="s">
        <v>53</v>
      </c>
    </row>
    <row r="6" spans="1:6" ht="31.5" x14ac:dyDescent="0.25">
      <c r="A6" s="80"/>
      <c r="B6" s="2" t="s">
        <v>54</v>
      </c>
      <c r="C6" s="2" t="s">
        <v>55</v>
      </c>
      <c r="D6" s="80"/>
      <c r="E6" s="80"/>
      <c r="F6" s="80"/>
    </row>
    <row r="7" spans="1:6" ht="15.7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</row>
    <row r="8" spans="1:6" ht="78.75" x14ac:dyDescent="0.25">
      <c r="A8" s="3" t="s">
        <v>96</v>
      </c>
      <c r="B8" s="3">
        <v>1</v>
      </c>
      <c r="C8" s="3">
        <v>1</v>
      </c>
      <c r="D8" s="3">
        <v>100</v>
      </c>
      <c r="E8" s="2" t="s">
        <v>59</v>
      </c>
      <c r="F8" s="2">
        <v>2</v>
      </c>
    </row>
    <row r="9" spans="1:6" ht="31.5" x14ac:dyDescent="0.25">
      <c r="A9" s="3" t="s">
        <v>97</v>
      </c>
      <c r="B9" s="2" t="s">
        <v>45</v>
      </c>
      <c r="C9" s="2" t="s">
        <v>45</v>
      </c>
      <c r="D9" s="2" t="s">
        <v>45</v>
      </c>
      <c r="E9" s="2" t="s">
        <v>45</v>
      </c>
      <c r="F9" s="42">
        <f>(F11+F12+F13+F14+F15+F16)/6</f>
        <v>1.8333333333333333</v>
      </c>
    </row>
    <row r="10" spans="1:6" ht="15.75" x14ac:dyDescent="0.25">
      <c r="A10" s="3" t="s">
        <v>57</v>
      </c>
      <c r="B10" s="3"/>
      <c r="C10" s="3"/>
      <c r="D10" s="3"/>
      <c r="E10" s="3"/>
      <c r="F10" s="2"/>
    </row>
    <row r="11" spans="1:6" ht="78.75" x14ac:dyDescent="0.25">
      <c r="A11" s="3" t="s">
        <v>98</v>
      </c>
      <c r="B11" s="3">
        <v>0</v>
      </c>
      <c r="C11" s="3">
        <v>0</v>
      </c>
      <c r="D11" s="3">
        <f>D8</f>
        <v>100</v>
      </c>
      <c r="E11" s="2" t="s">
        <v>73</v>
      </c>
      <c r="F11" s="2">
        <f>F8</f>
        <v>2</v>
      </c>
    </row>
    <row r="12" spans="1:6" ht="94.5" x14ac:dyDescent="0.25">
      <c r="A12" s="3" t="s">
        <v>99</v>
      </c>
      <c r="B12" s="3">
        <v>0</v>
      </c>
      <c r="C12" s="3">
        <v>0</v>
      </c>
      <c r="D12" s="3">
        <f>D11</f>
        <v>100</v>
      </c>
      <c r="E12" s="2" t="s">
        <v>59</v>
      </c>
      <c r="F12" s="2">
        <f>F11</f>
        <v>2</v>
      </c>
    </row>
    <row r="13" spans="1:6" ht="110.25" x14ac:dyDescent="0.25">
      <c r="A13" s="3" t="s">
        <v>100</v>
      </c>
      <c r="B13" s="3">
        <v>0</v>
      </c>
      <c r="C13" s="3">
        <v>0</v>
      </c>
      <c r="D13" s="3">
        <f>D12</f>
        <v>100</v>
      </c>
      <c r="E13" s="2" t="s">
        <v>73</v>
      </c>
      <c r="F13" s="2">
        <f>F12</f>
        <v>2</v>
      </c>
    </row>
    <row r="14" spans="1:6" ht="110.25" x14ac:dyDescent="0.25">
      <c r="A14" s="3" t="s">
        <v>101</v>
      </c>
      <c r="B14" s="3">
        <v>0</v>
      </c>
      <c r="C14" s="3">
        <v>0</v>
      </c>
      <c r="D14" s="3">
        <f>D13</f>
        <v>100</v>
      </c>
      <c r="E14" s="2" t="s">
        <v>73</v>
      </c>
      <c r="F14" s="2">
        <f>F13</f>
        <v>2</v>
      </c>
    </row>
    <row r="15" spans="1:6" ht="78.75" x14ac:dyDescent="0.25">
      <c r="A15" s="3" t="s">
        <v>102</v>
      </c>
      <c r="B15" s="3">
        <v>0</v>
      </c>
      <c r="C15" s="3">
        <v>0</v>
      </c>
      <c r="D15" s="3"/>
      <c r="E15" s="2" t="s">
        <v>59</v>
      </c>
      <c r="F15" s="2">
        <v>1</v>
      </c>
    </row>
    <row r="16" spans="1:6" ht="63" x14ac:dyDescent="0.25">
      <c r="A16" s="3" t="s">
        <v>103</v>
      </c>
      <c r="B16" s="3">
        <v>0</v>
      </c>
      <c r="C16" s="3">
        <v>0</v>
      </c>
      <c r="D16" s="3">
        <f>D15</f>
        <v>0</v>
      </c>
      <c r="E16" s="2" t="s">
        <v>59</v>
      </c>
      <c r="F16" s="2">
        <v>2</v>
      </c>
    </row>
    <row r="17" spans="1:15" ht="31.5" x14ac:dyDescent="0.25">
      <c r="A17" s="3" t="s">
        <v>104</v>
      </c>
      <c r="B17" s="2" t="s">
        <v>45</v>
      </c>
      <c r="C17" s="2" t="s">
        <v>45</v>
      </c>
      <c r="D17" s="2" t="s">
        <v>45</v>
      </c>
      <c r="E17" s="2" t="s">
        <v>45</v>
      </c>
      <c r="F17" s="2">
        <v>2</v>
      </c>
    </row>
    <row r="18" spans="1:15" ht="15.75" x14ac:dyDescent="0.25">
      <c r="A18" s="3" t="s">
        <v>57</v>
      </c>
      <c r="B18" s="3"/>
      <c r="C18" s="3"/>
      <c r="D18" s="3"/>
      <c r="E18" s="3"/>
      <c r="F18" s="2"/>
    </row>
    <row r="19" spans="1:15" ht="47.25" x14ac:dyDescent="0.25">
      <c r="A19" s="3" t="s">
        <v>105</v>
      </c>
      <c r="B19" s="3">
        <v>0</v>
      </c>
      <c r="C19" s="3">
        <v>0</v>
      </c>
      <c r="D19" s="3">
        <f>D16</f>
        <v>0</v>
      </c>
      <c r="E19" s="2" t="s">
        <v>73</v>
      </c>
      <c r="F19" s="2">
        <v>2</v>
      </c>
    </row>
    <row r="20" spans="1:15" ht="63" x14ac:dyDescent="0.25">
      <c r="A20" s="3" t="s">
        <v>106</v>
      </c>
      <c r="B20" s="2" t="s">
        <v>45</v>
      </c>
      <c r="C20" s="2" t="s">
        <v>45</v>
      </c>
      <c r="D20" s="3"/>
      <c r="E20" s="2" t="s">
        <v>59</v>
      </c>
      <c r="F20" s="2">
        <v>2</v>
      </c>
    </row>
    <row r="21" spans="1:15" ht="31.5" x14ac:dyDescent="0.25">
      <c r="A21" s="3" t="s">
        <v>107</v>
      </c>
      <c r="B21" s="3">
        <v>0</v>
      </c>
      <c r="C21" s="3">
        <v>0</v>
      </c>
      <c r="D21" s="3">
        <f>D19</f>
        <v>0</v>
      </c>
      <c r="E21" s="2" t="s">
        <v>45</v>
      </c>
      <c r="F21" s="2" t="s">
        <v>45</v>
      </c>
    </row>
    <row r="22" spans="1:15" ht="31.5" x14ac:dyDescent="0.25">
      <c r="A22" s="3" t="s">
        <v>108</v>
      </c>
      <c r="B22" s="3">
        <v>0</v>
      </c>
      <c r="C22" s="3">
        <v>0</v>
      </c>
      <c r="D22" s="3">
        <f>D21</f>
        <v>0</v>
      </c>
      <c r="E22" s="2" t="s">
        <v>45</v>
      </c>
      <c r="F22" s="2" t="s">
        <v>45</v>
      </c>
    </row>
    <row r="23" spans="1:15" ht="31.5" x14ac:dyDescent="0.25">
      <c r="A23" s="53" t="s">
        <v>109</v>
      </c>
      <c r="B23" s="3">
        <v>0</v>
      </c>
      <c r="C23" s="3">
        <v>0</v>
      </c>
      <c r="D23" s="3">
        <f>D22</f>
        <v>0</v>
      </c>
      <c r="E23" s="2" t="s">
        <v>45</v>
      </c>
      <c r="F23" s="2" t="s">
        <v>45</v>
      </c>
    </row>
    <row r="24" spans="1:15" ht="31.5" x14ac:dyDescent="0.25">
      <c r="A24" s="3" t="s">
        <v>110</v>
      </c>
      <c r="B24" s="3"/>
      <c r="C24" s="3"/>
      <c r="D24" s="3"/>
      <c r="E24" s="2" t="s">
        <v>73</v>
      </c>
      <c r="F24" s="2">
        <v>2</v>
      </c>
    </row>
    <row r="25" spans="1:15" ht="63" x14ac:dyDescent="0.25">
      <c r="A25" s="3" t="s">
        <v>111</v>
      </c>
      <c r="B25" s="3">
        <v>0</v>
      </c>
      <c r="C25" s="3">
        <v>0</v>
      </c>
      <c r="D25" s="3">
        <f>D23</f>
        <v>0</v>
      </c>
      <c r="E25" s="3"/>
      <c r="F25" s="2">
        <f>F24</f>
        <v>2</v>
      </c>
    </row>
    <row r="26" spans="1:15" ht="78.75" x14ac:dyDescent="0.25">
      <c r="A26" s="3" t="s">
        <v>112</v>
      </c>
      <c r="B26" s="2" t="s">
        <v>45</v>
      </c>
      <c r="C26" s="2" t="s">
        <v>45</v>
      </c>
      <c r="D26" s="2" t="s">
        <v>45</v>
      </c>
      <c r="E26" s="2" t="s">
        <v>45</v>
      </c>
      <c r="F26" s="2">
        <v>2</v>
      </c>
    </row>
    <row r="27" spans="1:15" ht="15.75" x14ac:dyDescent="0.25">
      <c r="A27" s="3" t="s">
        <v>57</v>
      </c>
      <c r="B27" s="3"/>
      <c r="C27" s="3"/>
      <c r="D27" s="3"/>
      <c r="E27" s="3"/>
      <c r="F27" s="2"/>
    </row>
    <row r="28" spans="1:15" ht="63" x14ac:dyDescent="0.25">
      <c r="A28" s="3" t="s">
        <v>113</v>
      </c>
      <c r="B28" s="3">
        <v>1</v>
      </c>
      <c r="C28" s="3">
        <v>1</v>
      </c>
      <c r="D28" s="3">
        <f>D25</f>
        <v>0</v>
      </c>
      <c r="E28" s="2" t="s">
        <v>73</v>
      </c>
      <c r="F28" s="2">
        <v>2</v>
      </c>
    </row>
    <row r="29" spans="1:15" ht="126" x14ac:dyDescent="0.25">
      <c r="A29" s="3" t="s">
        <v>114</v>
      </c>
      <c r="B29" s="3">
        <v>0</v>
      </c>
      <c r="C29" s="3">
        <v>0</v>
      </c>
      <c r="D29" s="3">
        <f>D28</f>
        <v>0</v>
      </c>
      <c r="E29" s="2" t="s">
        <v>59</v>
      </c>
      <c r="F29" s="2">
        <v>2</v>
      </c>
    </row>
    <row r="30" spans="1:15" ht="31.5" x14ac:dyDescent="0.25">
      <c r="A30" s="3" t="s">
        <v>115</v>
      </c>
      <c r="B30" s="2" t="s">
        <v>45</v>
      </c>
      <c r="C30" s="2" t="s">
        <v>45</v>
      </c>
      <c r="D30" s="2" t="s">
        <v>45</v>
      </c>
      <c r="E30" s="2" t="s">
        <v>45</v>
      </c>
      <c r="F30" s="42">
        <f>(F8+F9+F17+F24+F26)/5</f>
        <v>1.9666666666666663</v>
      </c>
      <c r="G30">
        <f>'4.1'!D21</f>
        <v>1.2973333333333392E-2</v>
      </c>
      <c r="I30" s="3">
        <f>I8+I9+I17+I24+I26</f>
        <v>0</v>
      </c>
    </row>
    <row r="31" spans="1:15" ht="15.75" x14ac:dyDescent="0.25">
      <c r="A31" s="36"/>
      <c r="B31" s="36"/>
      <c r="C31" s="36"/>
      <c r="D31" s="36"/>
      <c r="E31" s="36"/>
      <c r="F31" s="36"/>
    </row>
    <row r="32" spans="1:15" ht="15.75" x14ac:dyDescent="0.25">
      <c r="A32" s="50" t="str">
        <f>'2.2'!A26</f>
        <v>Ведущий экономист</v>
      </c>
      <c r="B32" s="36"/>
      <c r="C32" s="50" t="str">
        <f>'2.2'!C26</f>
        <v>Рыжков А.Ю.</v>
      </c>
      <c r="D32" s="36"/>
      <c r="E32" s="36" t="str">
        <f>'2.2'!E26</f>
        <v>_____________________</v>
      </c>
      <c r="F32" s="36"/>
      <c r="L32" t="s">
        <v>289</v>
      </c>
      <c r="M32" t="s">
        <v>292</v>
      </c>
      <c r="N32">
        <v>0.75</v>
      </c>
      <c r="O32">
        <v>0.3</v>
      </c>
    </row>
    <row r="33" spans="1:15" ht="15.75" x14ac:dyDescent="0.25">
      <c r="A33" s="36" t="str">
        <f>'2.2'!A27</f>
        <v xml:space="preserve">Должность  </v>
      </c>
      <c r="B33" s="36"/>
      <c r="C33" s="36" t="str">
        <f>'2.2'!C27</f>
        <v xml:space="preserve">Ф.И.О. </v>
      </c>
      <c r="D33" s="36"/>
      <c r="E33" s="36" t="str">
        <f>'2.2'!E27</f>
        <v>Подпись</v>
      </c>
      <c r="F33" s="36"/>
      <c r="K33">
        <v>3</v>
      </c>
      <c r="L33" s="16" t="s">
        <v>290</v>
      </c>
      <c r="M33" s="16" t="s">
        <v>291</v>
      </c>
      <c r="N33">
        <v>123</v>
      </c>
      <c r="O33">
        <v>4</v>
      </c>
    </row>
    <row r="34" spans="1:15" x14ac:dyDescent="0.25">
      <c r="A34" s="7"/>
      <c r="B34" s="7"/>
      <c r="C34" s="7"/>
      <c r="D34" s="7"/>
      <c r="E34" s="7"/>
      <c r="F34" s="7"/>
      <c r="L34" t="s">
        <v>289</v>
      </c>
      <c r="M34" t="s">
        <v>292</v>
      </c>
      <c r="N34">
        <v>0.5</v>
      </c>
      <c r="O34">
        <v>0.2</v>
      </c>
    </row>
    <row r="35" spans="1:15" x14ac:dyDescent="0.25">
      <c r="A35" s="7"/>
      <c r="B35" s="7"/>
      <c r="C35" s="7"/>
      <c r="D35" s="7"/>
      <c r="E35" s="7"/>
      <c r="F35" s="7"/>
      <c r="K35" s="17">
        <v>2</v>
      </c>
      <c r="L35" s="18" t="s">
        <v>293</v>
      </c>
      <c r="M35" s="18" t="s">
        <v>294</v>
      </c>
      <c r="N35" s="17">
        <v>123</v>
      </c>
      <c r="O35" s="17">
        <v>4</v>
      </c>
    </row>
    <row r="36" spans="1:15" x14ac:dyDescent="0.25">
      <c r="A36" s="7"/>
      <c r="B36" s="7"/>
      <c r="C36" s="7"/>
      <c r="D36" s="7"/>
      <c r="E36" s="7"/>
      <c r="F36" s="7"/>
      <c r="K36" s="17"/>
      <c r="L36" s="17" t="s">
        <v>289</v>
      </c>
      <c r="M36" s="17" t="s">
        <v>292</v>
      </c>
      <c r="N36" s="17">
        <v>0.25</v>
      </c>
      <c r="O36" s="17">
        <v>0.1</v>
      </c>
    </row>
    <row r="37" spans="1:15" x14ac:dyDescent="0.25">
      <c r="A37" s="7"/>
      <c r="B37" s="7"/>
      <c r="C37" s="7"/>
      <c r="D37" s="7"/>
      <c r="E37" s="7"/>
      <c r="F37" s="7"/>
      <c r="K37">
        <v>1</v>
      </c>
      <c r="L37" s="16" t="s">
        <v>291</v>
      </c>
      <c r="M37" s="16" t="s">
        <v>290</v>
      </c>
      <c r="N37">
        <v>123</v>
      </c>
      <c r="O37">
        <v>4</v>
      </c>
    </row>
    <row r="41" spans="1:15" x14ac:dyDescent="0.25">
      <c r="F41">
        <v>1.9509666666666663</v>
      </c>
    </row>
  </sheetData>
  <mergeCells count="8">
    <mergeCell ref="A1:F1"/>
    <mergeCell ref="A5:A6"/>
    <mergeCell ref="B5:C5"/>
    <mergeCell ref="D5:D6"/>
    <mergeCell ref="E5:E6"/>
    <mergeCell ref="F5:F6"/>
    <mergeCell ref="A2:F2"/>
    <mergeCell ref="A3:F3"/>
  </mergeCells>
  <hyperlinks>
    <hyperlink ref="A23" location="Par1512" tooltip="&lt;1&gt; Расчет производится при наличии в территориальной сетевой организации Системы автоинформирования (голосовая, СМС и другим способом)." display="Par1512" xr:uid="{00000000-0004-0000-0A00-000000000000}"/>
  </hyperlinks>
  <pageMargins left="0.7" right="0.7" top="0.75" bottom="0.75" header="0.3" footer="0.3"/>
  <pageSetup paperSize="9" scale="72" orientation="portrait" r:id="rId1"/>
  <colBreaks count="1" manualBreakCount="1">
    <brk id="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54"/>
  <sheetViews>
    <sheetView view="pageBreakPreview" topLeftCell="A22" zoomScale="85" zoomScaleNormal="100" zoomScaleSheetLayoutView="85" workbookViewId="0">
      <selection activeCell="H49" sqref="H49"/>
    </sheetView>
  </sheetViews>
  <sheetFormatPr defaultRowHeight="15" x14ac:dyDescent="0.25"/>
  <cols>
    <col min="1" max="1" width="54" customWidth="1"/>
    <col min="2" max="3" width="13.7109375" hidden="1" customWidth="1"/>
    <col min="4" max="4" width="13.7109375" customWidth="1"/>
  </cols>
  <sheetData>
    <row r="1" spans="1:6" ht="72" customHeight="1" x14ac:dyDescent="0.25">
      <c r="A1" s="72" t="s">
        <v>144</v>
      </c>
      <c r="B1" s="72"/>
      <c r="C1" s="72"/>
      <c r="D1" s="72"/>
      <c r="E1" s="72"/>
      <c r="F1" s="72"/>
    </row>
    <row r="2" spans="1:6" ht="15.75" x14ac:dyDescent="0.25">
      <c r="A2" s="74" t="str">
        <f>'2.3'!A2:F2</f>
        <v>ЗАО "ГПЗ-Эстейт"</v>
      </c>
      <c r="B2" s="74"/>
      <c r="C2" s="74"/>
      <c r="D2" s="74"/>
    </row>
    <row r="3" spans="1:6" ht="15.75" x14ac:dyDescent="0.25">
      <c r="A3" s="81" t="str">
        <f>'2.3'!A3:F3</f>
        <v>Наименование сетевой организации</v>
      </c>
      <c r="B3" s="74"/>
      <c r="C3" s="74"/>
      <c r="D3" s="74"/>
    </row>
    <row r="4" spans="1:6" ht="15.75" x14ac:dyDescent="0.25">
      <c r="A4" s="2" t="s">
        <v>26</v>
      </c>
      <c r="B4" s="80"/>
      <c r="C4" s="80"/>
      <c r="D4" s="80"/>
      <c r="E4" s="80"/>
      <c r="F4" s="80"/>
    </row>
    <row r="5" spans="1:6" ht="47.25" x14ac:dyDescent="0.25">
      <c r="A5" s="52" t="s">
        <v>117</v>
      </c>
      <c r="B5" s="2">
        <v>2020</v>
      </c>
      <c r="C5" s="2">
        <v>2021</v>
      </c>
      <c r="D5" s="2">
        <v>2022</v>
      </c>
      <c r="E5" s="2">
        <v>2023</v>
      </c>
      <c r="F5" s="2">
        <v>2024</v>
      </c>
    </row>
    <row r="6" spans="1:6" ht="18.75" x14ac:dyDescent="0.25">
      <c r="A6" s="22" t="s">
        <v>118</v>
      </c>
      <c r="B6" s="41">
        <f>'2.1'!F31</f>
        <v>1.8333333333333333</v>
      </c>
      <c r="C6" s="41">
        <f>B6</f>
        <v>1.8333333333333333</v>
      </c>
      <c r="D6" s="41">
        <f>C6</f>
        <v>1.8333333333333333</v>
      </c>
      <c r="E6" s="41">
        <f t="shared" ref="E6:E47" si="0">B6</f>
        <v>1.8333333333333333</v>
      </c>
      <c r="F6" s="41">
        <f>E6</f>
        <v>1.8333333333333333</v>
      </c>
    </row>
    <row r="7" spans="1:6" ht="15.75" x14ac:dyDescent="0.25">
      <c r="A7" s="22" t="s">
        <v>119</v>
      </c>
      <c r="B7" s="3">
        <f>'2.1'!F11</f>
        <v>1</v>
      </c>
      <c r="C7" s="3">
        <f t="shared" ref="C7:C47" si="1">B7</f>
        <v>1</v>
      </c>
      <c r="D7" s="3">
        <f t="shared" ref="D7:D47" si="2">C7</f>
        <v>1</v>
      </c>
      <c r="E7" s="3">
        <f t="shared" si="0"/>
        <v>1</v>
      </c>
      <c r="F7" s="3">
        <f t="shared" ref="F7" si="3">E7</f>
        <v>1</v>
      </c>
    </row>
    <row r="8" spans="1:6" ht="15.75" x14ac:dyDescent="0.25">
      <c r="A8" s="20" t="s">
        <v>296</v>
      </c>
      <c r="B8" s="3">
        <f>'2.1'!F12</f>
        <v>1</v>
      </c>
      <c r="C8" s="3">
        <f t="shared" si="1"/>
        <v>1</v>
      </c>
      <c r="D8" s="3">
        <f t="shared" si="2"/>
        <v>1</v>
      </c>
      <c r="E8" s="3">
        <f t="shared" si="0"/>
        <v>1</v>
      </c>
      <c r="F8" s="3">
        <f t="shared" ref="F8" si="4">E8</f>
        <v>1</v>
      </c>
    </row>
    <row r="9" spans="1:6" ht="15.75" x14ac:dyDescent="0.25">
      <c r="A9" s="22" t="s">
        <v>120</v>
      </c>
      <c r="B9" s="3" t="str">
        <f>'2.1'!F14</f>
        <v>-</v>
      </c>
      <c r="C9" s="3" t="str">
        <f t="shared" si="1"/>
        <v>-</v>
      </c>
      <c r="D9" s="3" t="str">
        <f t="shared" si="2"/>
        <v>-</v>
      </c>
      <c r="E9" s="3" t="str">
        <f t="shared" si="0"/>
        <v>-</v>
      </c>
      <c r="F9" s="3" t="str">
        <f t="shared" ref="F9" si="5">E9</f>
        <v>-</v>
      </c>
    </row>
    <row r="10" spans="1:6" ht="15.75" x14ac:dyDescent="0.25">
      <c r="A10" s="22" t="s">
        <v>121</v>
      </c>
      <c r="B10" s="3" t="str">
        <f>'2.1'!F15</f>
        <v>-</v>
      </c>
      <c r="C10" s="3" t="str">
        <f t="shared" si="1"/>
        <v>-</v>
      </c>
      <c r="D10" s="3" t="str">
        <f t="shared" si="2"/>
        <v>-</v>
      </c>
      <c r="E10" s="3" t="str">
        <f t="shared" si="0"/>
        <v>-</v>
      </c>
      <c r="F10" s="3" t="str">
        <f t="shared" ref="F10" si="6">E10</f>
        <v>-</v>
      </c>
    </row>
    <row r="11" spans="1:6" ht="15.75" x14ac:dyDescent="0.25">
      <c r="A11" s="22" t="s">
        <v>122</v>
      </c>
      <c r="B11" s="3" t="str">
        <f>'2.1'!F16</f>
        <v>-</v>
      </c>
      <c r="C11" s="3" t="str">
        <f t="shared" si="1"/>
        <v>-</v>
      </c>
      <c r="D11" s="3" t="str">
        <f t="shared" si="2"/>
        <v>-</v>
      </c>
      <c r="E11" s="3" t="str">
        <f t="shared" si="0"/>
        <v>-</v>
      </c>
      <c r="F11" s="3" t="str">
        <f t="shared" ref="F11" si="7">E11</f>
        <v>-</v>
      </c>
    </row>
    <row r="12" spans="1:6" ht="15.75" x14ac:dyDescent="0.25">
      <c r="A12" s="22" t="s">
        <v>123</v>
      </c>
      <c r="B12" s="3" t="str">
        <f>'2.1'!F17</f>
        <v>-</v>
      </c>
      <c r="C12" s="3" t="str">
        <f t="shared" si="1"/>
        <v>-</v>
      </c>
      <c r="D12" s="3" t="str">
        <f t="shared" si="2"/>
        <v>-</v>
      </c>
      <c r="E12" s="3" t="str">
        <f t="shared" si="0"/>
        <v>-</v>
      </c>
      <c r="F12" s="3" t="str">
        <f t="shared" ref="F12" si="8">E12</f>
        <v>-</v>
      </c>
    </row>
    <row r="13" spans="1:6" ht="15.75" x14ac:dyDescent="0.25">
      <c r="A13" s="22" t="s">
        <v>124</v>
      </c>
      <c r="B13" s="3">
        <f>'2.1'!F20</f>
        <v>2</v>
      </c>
      <c r="C13" s="3">
        <f t="shared" si="1"/>
        <v>2</v>
      </c>
      <c r="D13" s="3">
        <f t="shared" si="2"/>
        <v>2</v>
      </c>
      <c r="E13" s="3">
        <f t="shared" si="0"/>
        <v>2</v>
      </c>
      <c r="F13" s="3">
        <f t="shared" ref="F13" si="9">E13</f>
        <v>2</v>
      </c>
    </row>
    <row r="14" spans="1:6" ht="15.75" x14ac:dyDescent="0.25">
      <c r="A14" s="22" t="s">
        <v>125</v>
      </c>
      <c r="B14" s="3">
        <f>'2.1'!F21</f>
        <v>2</v>
      </c>
      <c r="C14" s="3">
        <f t="shared" si="1"/>
        <v>2</v>
      </c>
      <c r="D14" s="3">
        <f t="shared" si="2"/>
        <v>2</v>
      </c>
      <c r="E14" s="3">
        <f t="shared" si="0"/>
        <v>2</v>
      </c>
      <c r="F14" s="3">
        <f t="shared" ref="F14" si="10">E14</f>
        <v>2</v>
      </c>
    </row>
    <row r="15" spans="1:6" ht="15.75" x14ac:dyDescent="0.25">
      <c r="A15" s="22" t="s">
        <v>126</v>
      </c>
      <c r="B15" s="3">
        <f>'2.1'!F22</f>
        <v>2</v>
      </c>
      <c r="C15" s="3">
        <f t="shared" si="1"/>
        <v>2</v>
      </c>
      <c r="D15" s="3">
        <f t="shared" si="2"/>
        <v>2</v>
      </c>
      <c r="E15" s="3">
        <f t="shared" si="0"/>
        <v>2</v>
      </c>
      <c r="F15" s="3">
        <f t="shared" ref="F15" si="11">E15</f>
        <v>2</v>
      </c>
    </row>
    <row r="16" spans="1:6" ht="15.75" x14ac:dyDescent="0.25">
      <c r="A16" s="22">
        <v>3</v>
      </c>
      <c r="B16" s="3">
        <f>'2.1'!F23</f>
        <v>2</v>
      </c>
      <c r="C16" s="3">
        <f t="shared" si="1"/>
        <v>2</v>
      </c>
      <c r="D16" s="3">
        <f t="shared" si="2"/>
        <v>2</v>
      </c>
      <c r="E16" s="3">
        <f t="shared" si="0"/>
        <v>2</v>
      </c>
      <c r="F16" s="3">
        <f t="shared" ref="F16" si="12">E16</f>
        <v>2</v>
      </c>
    </row>
    <row r="17" spans="1:6" ht="15.75" x14ac:dyDescent="0.25">
      <c r="A17" s="22">
        <v>4</v>
      </c>
      <c r="B17" s="3">
        <f>'2.1'!F24</f>
        <v>2</v>
      </c>
      <c r="C17" s="3">
        <f t="shared" si="1"/>
        <v>2</v>
      </c>
      <c r="D17" s="3">
        <f t="shared" si="2"/>
        <v>2</v>
      </c>
      <c r="E17" s="3">
        <f t="shared" si="0"/>
        <v>2</v>
      </c>
      <c r="F17" s="3">
        <f t="shared" ref="F17" si="13">E17</f>
        <v>2</v>
      </c>
    </row>
    <row r="18" spans="1:6" ht="15.75" x14ac:dyDescent="0.25">
      <c r="A18" s="22" t="s">
        <v>127</v>
      </c>
      <c r="B18" s="3">
        <f>'2.1'!F26</f>
        <v>2</v>
      </c>
      <c r="C18" s="3">
        <f t="shared" si="1"/>
        <v>2</v>
      </c>
      <c r="D18" s="3">
        <f t="shared" si="2"/>
        <v>2</v>
      </c>
      <c r="E18" s="3">
        <f t="shared" si="0"/>
        <v>2</v>
      </c>
      <c r="F18" s="3">
        <f t="shared" ref="F18" si="14">E18</f>
        <v>2</v>
      </c>
    </row>
    <row r="19" spans="1:6" ht="15.75" x14ac:dyDescent="0.25">
      <c r="A19" s="22" t="s">
        <v>128</v>
      </c>
      <c r="B19" s="3">
        <f>'2.1'!F29</f>
        <v>2</v>
      </c>
      <c r="C19" s="3">
        <f t="shared" si="1"/>
        <v>2</v>
      </c>
      <c r="D19" s="3">
        <f t="shared" si="2"/>
        <v>2</v>
      </c>
      <c r="E19" s="3">
        <f t="shared" si="0"/>
        <v>2</v>
      </c>
      <c r="F19" s="3">
        <f t="shared" ref="F19" si="15">E19</f>
        <v>2</v>
      </c>
    </row>
    <row r="20" spans="1:6" ht="15.75" x14ac:dyDescent="0.25">
      <c r="A20" s="22" t="s">
        <v>129</v>
      </c>
      <c r="B20" s="3">
        <f>'2.1'!F30</f>
        <v>2</v>
      </c>
      <c r="C20" s="3">
        <f t="shared" si="1"/>
        <v>2</v>
      </c>
      <c r="D20" s="3">
        <f t="shared" si="2"/>
        <v>2</v>
      </c>
      <c r="E20" s="3">
        <f t="shared" si="0"/>
        <v>2</v>
      </c>
      <c r="F20" s="3">
        <f t="shared" ref="F20" si="16">E20</f>
        <v>2</v>
      </c>
    </row>
    <row r="21" spans="1:6" ht="18.75" x14ac:dyDescent="0.25">
      <c r="A21" s="22" t="s">
        <v>130</v>
      </c>
      <c r="B21" s="39">
        <f>'2.2'!F23</f>
        <v>0.42499999999999999</v>
      </c>
      <c r="C21" s="39">
        <f t="shared" si="1"/>
        <v>0.42499999999999999</v>
      </c>
      <c r="D21" s="39">
        <f t="shared" si="2"/>
        <v>0.42499999999999999</v>
      </c>
      <c r="E21" s="39">
        <f t="shared" si="0"/>
        <v>0.42499999999999999</v>
      </c>
      <c r="F21" s="39">
        <f t="shared" ref="F21" si="17">E21</f>
        <v>0.42499999999999999</v>
      </c>
    </row>
    <row r="22" spans="1:6" ht="15.75" x14ac:dyDescent="0.25">
      <c r="A22" s="22" t="s">
        <v>119</v>
      </c>
      <c r="B22" s="3">
        <f>'2.2'!F10</f>
        <v>0.5</v>
      </c>
      <c r="C22" s="3">
        <f t="shared" si="1"/>
        <v>0.5</v>
      </c>
      <c r="D22" s="3">
        <f t="shared" si="2"/>
        <v>0.5</v>
      </c>
      <c r="E22" s="3">
        <f t="shared" si="0"/>
        <v>0.5</v>
      </c>
      <c r="F22" s="3">
        <f t="shared" ref="F22" si="18">E22</f>
        <v>0.5</v>
      </c>
    </row>
    <row r="23" spans="1:6" ht="15.75" x14ac:dyDescent="0.25">
      <c r="A23" s="20" t="s">
        <v>296</v>
      </c>
      <c r="B23" s="3">
        <f>'2.2'!F11</f>
        <v>0.5</v>
      </c>
      <c r="C23" s="3">
        <f t="shared" si="1"/>
        <v>0.5</v>
      </c>
      <c r="D23" s="3">
        <f t="shared" si="2"/>
        <v>0.5</v>
      </c>
      <c r="E23" s="3">
        <f t="shared" si="0"/>
        <v>0.5</v>
      </c>
      <c r="F23" s="3">
        <f t="shared" ref="F23" si="19">E23</f>
        <v>0.5</v>
      </c>
    </row>
    <row r="24" spans="1:6" ht="15.75" x14ac:dyDescent="0.25">
      <c r="A24" s="22" t="s">
        <v>120</v>
      </c>
      <c r="B24" s="3">
        <f>'2.2'!F12</f>
        <v>0</v>
      </c>
      <c r="C24" s="3">
        <f t="shared" si="1"/>
        <v>0</v>
      </c>
      <c r="D24" s="3">
        <f t="shared" si="2"/>
        <v>0</v>
      </c>
      <c r="E24" s="3">
        <f t="shared" si="0"/>
        <v>0</v>
      </c>
      <c r="F24" s="3">
        <f t="shared" ref="F24" si="20">E24</f>
        <v>0</v>
      </c>
    </row>
    <row r="25" spans="1:6" ht="15.75" x14ac:dyDescent="0.25">
      <c r="A25" s="22" t="s">
        <v>121</v>
      </c>
      <c r="B25" s="3">
        <f>'2.2'!F13</f>
        <v>0</v>
      </c>
      <c r="C25" s="3">
        <f t="shared" si="1"/>
        <v>0</v>
      </c>
      <c r="D25" s="3">
        <f t="shared" si="2"/>
        <v>0</v>
      </c>
      <c r="E25" s="3">
        <f t="shared" si="0"/>
        <v>0</v>
      </c>
      <c r="F25" s="3">
        <f t="shared" ref="F25" si="21">E25</f>
        <v>0</v>
      </c>
    </row>
    <row r="26" spans="1:6" ht="15.75" x14ac:dyDescent="0.25">
      <c r="A26" s="22" t="s">
        <v>131</v>
      </c>
      <c r="B26" s="3">
        <f>'2.2'!F14</f>
        <v>0.5</v>
      </c>
      <c r="C26" s="3">
        <f t="shared" si="1"/>
        <v>0.5</v>
      </c>
      <c r="D26" s="3">
        <f t="shared" si="2"/>
        <v>0.5</v>
      </c>
      <c r="E26" s="3">
        <f t="shared" si="0"/>
        <v>0.5</v>
      </c>
      <c r="F26" s="3">
        <f t="shared" ref="F26" si="22">E26</f>
        <v>0.5</v>
      </c>
    </row>
    <row r="27" spans="1:6" ht="15.75" x14ac:dyDescent="0.25">
      <c r="A27" s="22" t="s">
        <v>124</v>
      </c>
      <c r="B27" s="3">
        <f>'2.2'!F16</f>
        <v>0.5</v>
      </c>
      <c r="C27" s="3">
        <f t="shared" si="1"/>
        <v>0.5</v>
      </c>
      <c r="D27" s="3">
        <f t="shared" si="2"/>
        <v>0.5</v>
      </c>
      <c r="E27" s="3">
        <f t="shared" si="0"/>
        <v>0.5</v>
      </c>
      <c r="F27" s="3">
        <f t="shared" ref="F27" si="23">E27</f>
        <v>0.5</v>
      </c>
    </row>
    <row r="28" spans="1:6" ht="15.75" x14ac:dyDescent="0.25">
      <c r="A28" s="22" t="s">
        <v>132</v>
      </c>
      <c r="B28" s="3">
        <f>'2.2'!F19</f>
        <v>0.5</v>
      </c>
      <c r="C28" s="3">
        <f t="shared" si="1"/>
        <v>0.5</v>
      </c>
      <c r="D28" s="3">
        <f t="shared" si="2"/>
        <v>0.5</v>
      </c>
      <c r="E28" s="3">
        <f t="shared" si="0"/>
        <v>0.5</v>
      </c>
      <c r="F28" s="3">
        <f t="shared" ref="F28" si="24">E28</f>
        <v>0.5</v>
      </c>
    </row>
    <row r="29" spans="1:6" ht="15.75" x14ac:dyDescent="0.25">
      <c r="A29" s="22" t="s">
        <v>133</v>
      </c>
      <c r="B29" s="3">
        <f>'2.2'!F20</f>
        <v>0.5</v>
      </c>
      <c r="C29" s="3">
        <f t="shared" si="1"/>
        <v>0.5</v>
      </c>
      <c r="D29" s="3">
        <f t="shared" si="2"/>
        <v>0.5</v>
      </c>
      <c r="E29" s="3">
        <f t="shared" si="0"/>
        <v>0.5</v>
      </c>
      <c r="F29" s="3">
        <f t="shared" ref="F29" si="25">E29</f>
        <v>0.5</v>
      </c>
    </row>
    <row r="30" spans="1:6" ht="15.75" x14ac:dyDescent="0.25">
      <c r="A30" s="22" t="s">
        <v>134</v>
      </c>
      <c r="B30" s="3">
        <f>'2.2'!F22</f>
        <v>0.2</v>
      </c>
      <c r="C30" s="3">
        <f t="shared" si="1"/>
        <v>0.2</v>
      </c>
      <c r="D30" s="3">
        <f t="shared" si="2"/>
        <v>0.2</v>
      </c>
      <c r="E30" s="3">
        <f t="shared" si="0"/>
        <v>0.2</v>
      </c>
      <c r="F30" s="3">
        <f t="shared" ref="F30" si="26">E30</f>
        <v>0.2</v>
      </c>
    </row>
    <row r="31" spans="1:6" ht="18.75" x14ac:dyDescent="0.25">
      <c r="A31" s="22" t="s">
        <v>135</v>
      </c>
      <c r="B31" s="41">
        <f>'2.3'!F30-0.0157</f>
        <v>1.9509666666666663</v>
      </c>
      <c r="C31" s="41">
        <f t="shared" si="1"/>
        <v>1.9509666666666663</v>
      </c>
      <c r="D31" s="41">
        <f t="shared" si="2"/>
        <v>1.9509666666666663</v>
      </c>
      <c r="E31" s="41">
        <f t="shared" si="0"/>
        <v>1.9509666666666663</v>
      </c>
      <c r="F31" s="41">
        <f t="shared" ref="F31" si="27">E31</f>
        <v>1.9509666666666663</v>
      </c>
    </row>
    <row r="32" spans="1:6" ht="15.75" x14ac:dyDescent="0.25">
      <c r="A32" s="22">
        <v>1</v>
      </c>
      <c r="B32" s="3">
        <f>'2.3'!F8</f>
        <v>2</v>
      </c>
      <c r="C32" s="3">
        <f t="shared" si="1"/>
        <v>2</v>
      </c>
      <c r="D32" s="3">
        <f t="shared" si="2"/>
        <v>2</v>
      </c>
      <c r="E32" s="3">
        <f t="shared" si="0"/>
        <v>2</v>
      </c>
      <c r="F32" s="3">
        <f t="shared" ref="F32" si="28">E32</f>
        <v>2</v>
      </c>
    </row>
    <row r="33" spans="1:18" ht="15.75" x14ac:dyDescent="0.25">
      <c r="A33" s="22" t="s">
        <v>124</v>
      </c>
      <c r="B33" s="3">
        <f>'2.3'!F11</f>
        <v>2</v>
      </c>
      <c r="C33" s="3">
        <f t="shared" si="1"/>
        <v>2</v>
      </c>
      <c r="D33" s="3">
        <f t="shared" si="2"/>
        <v>2</v>
      </c>
      <c r="E33" s="3">
        <f t="shared" si="0"/>
        <v>2</v>
      </c>
      <c r="F33" s="3">
        <f t="shared" ref="F33" si="29">E33</f>
        <v>2</v>
      </c>
    </row>
    <row r="34" spans="1:18" ht="15.75" x14ac:dyDescent="0.25">
      <c r="A34" s="22" t="s">
        <v>125</v>
      </c>
      <c r="B34" s="3">
        <f>'2.3'!F12</f>
        <v>2</v>
      </c>
      <c r="C34" s="3">
        <f t="shared" si="1"/>
        <v>2</v>
      </c>
      <c r="D34" s="3">
        <f t="shared" si="2"/>
        <v>2</v>
      </c>
      <c r="E34" s="3">
        <f t="shared" si="0"/>
        <v>2</v>
      </c>
      <c r="F34" s="3">
        <f t="shared" ref="F34" si="30">E34</f>
        <v>2</v>
      </c>
    </row>
    <row r="35" spans="1:18" ht="15.75" x14ac:dyDescent="0.25">
      <c r="A35" s="22" t="s">
        <v>126</v>
      </c>
      <c r="B35" s="3">
        <f>'2.3'!F13</f>
        <v>2</v>
      </c>
      <c r="C35" s="3">
        <f t="shared" si="1"/>
        <v>2</v>
      </c>
      <c r="D35" s="3">
        <f t="shared" si="2"/>
        <v>2</v>
      </c>
      <c r="E35" s="3">
        <f t="shared" si="0"/>
        <v>2</v>
      </c>
      <c r="F35" s="3">
        <f t="shared" ref="F35" si="31">E35</f>
        <v>2</v>
      </c>
    </row>
    <row r="36" spans="1:18" ht="15.75" x14ac:dyDescent="0.25">
      <c r="A36" s="22" t="s">
        <v>136</v>
      </c>
      <c r="B36" s="3">
        <f>'2.3'!F14</f>
        <v>2</v>
      </c>
      <c r="C36" s="3">
        <f t="shared" si="1"/>
        <v>2</v>
      </c>
      <c r="D36" s="3">
        <f t="shared" si="2"/>
        <v>2</v>
      </c>
      <c r="E36" s="3">
        <f t="shared" si="0"/>
        <v>2</v>
      </c>
      <c r="F36" s="3">
        <f t="shared" ref="F36" si="32">E36</f>
        <v>2</v>
      </c>
    </row>
    <row r="37" spans="1:18" ht="15.75" x14ac:dyDescent="0.25">
      <c r="A37" s="22" t="s">
        <v>137</v>
      </c>
      <c r="B37" s="3">
        <f>'2.3'!F15</f>
        <v>1</v>
      </c>
      <c r="C37" s="3">
        <f t="shared" si="1"/>
        <v>1</v>
      </c>
      <c r="D37" s="3">
        <f t="shared" si="2"/>
        <v>1</v>
      </c>
      <c r="E37" s="3">
        <f t="shared" si="0"/>
        <v>1</v>
      </c>
      <c r="F37" s="3">
        <f t="shared" ref="F37" si="33">E37</f>
        <v>1</v>
      </c>
    </row>
    <row r="38" spans="1:18" ht="15.75" x14ac:dyDescent="0.25">
      <c r="A38" s="22" t="s">
        <v>138</v>
      </c>
      <c r="B38" s="3">
        <f>'2.3'!F16</f>
        <v>2</v>
      </c>
      <c r="C38" s="3">
        <f t="shared" si="1"/>
        <v>2</v>
      </c>
      <c r="D38" s="3">
        <f t="shared" si="2"/>
        <v>2</v>
      </c>
      <c r="E38" s="3">
        <f t="shared" si="0"/>
        <v>2</v>
      </c>
      <c r="F38" s="3">
        <f t="shared" ref="F38" si="34">E38</f>
        <v>2</v>
      </c>
    </row>
    <row r="39" spans="1:18" ht="15.75" x14ac:dyDescent="0.25">
      <c r="A39" s="22" t="s">
        <v>132</v>
      </c>
      <c r="B39" s="3">
        <f>'2.3'!F19</f>
        <v>2</v>
      </c>
      <c r="C39" s="3">
        <f t="shared" si="1"/>
        <v>2</v>
      </c>
      <c r="D39" s="3">
        <f t="shared" si="2"/>
        <v>2</v>
      </c>
      <c r="E39" s="3">
        <f t="shared" si="0"/>
        <v>2</v>
      </c>
      <c r="F39" s="3">
        <f t="shared" ref="F39" si="35">E39</f>
        <v>2</v>
      </c>
    </row>
    <row r="40" spans="1:18" ht="15.75" x14ac:dyDescent="0.25">
      <c r="A40" s="20" t="s">
        <v>297</v>
      </c>
      <c r="B40" s="3">
        <f>'2.3'!F20</f>
        <v>2</v>
      </c>
      <c r="C40" s="3">
        <f t="shared" si="1"/>
        <v>2</v>
      </c>
      <c r="D40" s="3">
        <f t="shared" si="2"/>
        <v>2</v>
      </c>
      <c r="E40" s="3">
        <f t="shared" si="0"/>
        <v>2</v>
      </c>
      <c r="F40" s="3">
        <f t="shared" ref="F40" si="36">E40</f>
        <v>2</v>
      </c>
    </row>
    <row r="41" spans="1:18" ht="15.75" x14ac:dyDescent="0.25">
      <c r="A41" s="22" t="s">
        <v>139</v>
      </c>
      <c r="B41" s="3" t="str">
        <f>'2.3'!F21</f>
        <v>-</v>
      </c>
      <c r="C41" s="3" t="str">
        <f t="shared" si="1"/>
        <v>-</v>
      </c>
      <c r="D41" s="3" t="str">
        <f t="shared" si="2"/>
        <v>-</v>
      </c>
      <c r="E41" s="3" t="str">
        <f t="shared" si="0"/>
        <v>-</v>
      </c>
      <c r="F41" s="3" t="str">
        <f t="shared" ref="F41" si="37">E41</f>
        <v>-</v>
      </c>
    </row>
    <row r="42" spans="1:18" ht="15.75" x14ac:dyDescent="0.25">
      <c r="A42" s="22" t="s">
        <v>140</v>
      </c>
      <c r="B42" s="3" t="str">
        <f>'2.3'!F22</f>
        <v>-</v>
      </c>
      <c r="C42" s="3" t="str">
        <f t="shared" si="1"/>
        <v>-</v>
      </c>
      <c r="D42" s="3" t="str">
        <f t="shared" si="2"/>
        <v>-</v>
      </c>
      <c r="E42" s="3" t="str">
        <f t="shared" si="0"/>
        <v>-</v>
      </c>
      <c r="F42" s="3" t="str">
        <f t="shared" ref="F42" si="38">E42</f>
        <v>-</v>
      </c>
    </row>
    <row r="43" spans="1:18" ht="15.75" x14ac:dyDescent="0.25">
      <c r="A43" s="22" t="s">
        <v>141</v>
      </c>
      <c r="B43" s="3" t="str">
        <f>'2.3'!F23</f>
        <v>-</v>
      </c>
      <c r="C43" s="3" t="str">
        <f t="shared" si="1"/>
        <v>-</v>
      </c>
      <c r="D43" s="3" t="str">
        <f t="shared" si="2"/>
        <v>-</v>
      </c>
      <c r="E43" s="3" t="str">
        <f t="shared" si="0"/>
        <v>-</v>
      </c>
      <c r="F43" s="3" t="str">
        <f t="shared" ref="F43" si="39">E43</f>
        <v>-</v>
      </c>
    </row>
    <row r="44" spans="1:18" ht="15.75" x14ac:dyDescent="0.25">
      <c r="A44" s="22" t="s">
        <v>134</v>
      </c>
      <c r="B44" s="3">
        <f>'2.3'!F24</f>
        <v>2</v>
      </c>
      <c r="C44" s="3">
        <f t="shared" si="1"/>
        <v>2</v>
      </c>
      <c r="D44" s="3">
        <f t="shared" si="2"/>
        <v>2</v>
      </c>
      <c r="E44" s="3">
        <f t="shared" si="0"/>
        <v>2</v>
      </c>
      <c r="F44" s="3">
        <f t="shared" ref="F44" si="40">E44</f>
        <v>2</v>
      </c>
    </row>
    <row r="45" spans="1:18" ht="15.75" x14ac:dyDescent="0.25">
      <c r="A45" s="22" t="s">
        <v>127</v>
      </c>
      <c r="B45" s="3">
        <f>'2.3'!F28</f>
        <v>2</v>
      </c>
      <c r="C45" s="3">
        <f t="shared" si="1"/>
        <v>2</v>
      </c>
      <c r="D45" s="3">
        <f t="shared" si="2"/>
        <v>2</v>
      </c>
      <c r="E45" s="3">
        <f t="shared" si="0"/>
        <v>2</v>
      </c>
      <c r="F45" s="3">
        <f t="shared" ref="F45" si="41">E45</f>
        <v>2</v>
      </c>
    </row>
    <row r="46" spans="1:18" ht="15.75" x14ac:dyDescent="0.25">
      <c r="A46" s="22" t="s">
        <v>142</v>
      </c>
      <c r="B46" s="3">
        <f>'2.3'!F29</f>
        <v>2</v>
      </c>
      <c r="C46" s="3">
        <f t="shared" si="1"/>
        <v>2</v>
      </c>
      <c r="D46" s="3">
        <f t="shared" si="2"/>
        <v>2</v>
      </c>
      <c r="E46" s="3">
        <f t="shared" si="0"/>
        <v>2</v>
      </c>
      <c r="F46" s="3">
        <f t="shared" ref="F46" si="42">E46</f>
        <v>2</v>
      </c>
    </row>
    <row r="47" spans="1:18" ht="47.25" x14ac:dyDescent="0.25">
      <c r="A47" s="22" t="s">
        <v>143</v>
      </c>
      <c r="B47" s="19">
        <f>(0.1*B6)+(0.7*B21)+(0.2*B31)</f>
        <v>0.87102666666666662</v>
      </c>
      <c r="C47" s="19">
        <f t="shared" si="1"/>
        <v>0.87102666666666662</v>
      </c>
      <c r="D47" s="19">
        <f t="shared" si="2"/>
        <v>0.87102666666666662</v>
      </c>
      <c r="E47" s="19">
        <f t="shared" si="0"/>
        <v>0.87102666666666662</v>
      </c>
      <c r="F47" s="19">
        <f>E47</f>
        <v>0.87102666666666662</v>
      </c>
      <c r="I47" s="44">
        <f>'4.1'!D21</f>
        <v>1.2973333333333392E-2</v>
      </c>
      <c r="R47" t="s">
        <v>286</v>
      </c>
    </row>
    <row r="48" spans="1:18" ht="15.75" x14ac:dyDescent="0.25">
      <c r="A48" s="48"/>
      <c r="B48" s="48"/>
      <c r="C48" s="48"/>
      <c r="D48" s="48"/>
    </row>
    <row r="49" spans="1:16" ht="15.75" x14ac:dyDescent="0.25">
      <c r="A49" s="50" t="str">
        <f>'2.3'!A32</f>
        <v>Ведущий экономист</v>
      </c>
      <c r="B49" s="50" t="str">
        <f>'2.3'!C32</f>
        <v>Рыжков А.Ю.</v>
      </c>
      <c r="C49" s="48"/>
      <c r="D49" s="36" t="str">
        <f>'2.3'!E32</f>
        <v>_____________________</v>
      </c>
    </row>
    <row r="50" spans="1:16" ht="15.75" x14ac:dyDescent="0.25">
      <c r="A50" s="36" t="str">
        <f>'2.3'!A33</f>
        <v xml:space="preserve">Должность  </v>
      </c>
      <c r="B50" s="36" t="str">
        <f>'2.3'!C33</f>
        <v xml:space="preserve">Ф.И.О. </v>
      </c>
      <c r="C50" s="48"/>
      <c r="D50" s="36" t="str">
        <f>'2.3'!E33</f>
        <v>Подпись</v>
      </c>
      <c r="P50" s="7"/>
    </row>
    <row r="51" spans="1:16" ht="15.75" x14ac:dyDescent="0.25">
      <c r="A51" s="48"/>
      <c r="B51" s="48"/>
      <c r="C51" s="48"/>
      <c r="D51" s="48"/>
      <c r="P51" s="7"/>
    </row>
    <row r="53" spans="1:16" x14ac:dyDescent="0.25">
      <c r="B53">
        <f>'1.5'!E9</f>
        <v>0.871</v>
      </c>
    </row>
    <row r="54" spans="1:16" x14ac:dyDescent="0.25">
      <c r="B54" s="60">
        <f>B53-B47</f>
        <v>-2.6666666666619321E-5</v>
      </c>
    </row>
  </sheetData>
  <mergeCells count="4">
    <mergeCell ref="A2:D2"/>
    <mergeCell ref="A3:D3"/>
    <mergeCell ref="B4:F4"/>
    <mergeCell ref="A1:F1"/>
  </mergeCells>
  <hyperlinks>
    <hyperlink ref="A5" location="Par1775" tooltip="&lt;2&gt; Нумерация пунктов показателей параметров, характеризующих индикаторы качества, приведена в соответствии с формами 2.1 - 2.3 настоящего приложения." display="Par1775" xr:uid="{00000000-0004-0000-0B00-000000000000}"/>
  </hyperlink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17"/>
  <sheetViews>
    <sheetView view="pageBreakPreview" zoomScale="85" zoomScaleNormal="100" zoomScaleSheetLayoutView="85" workbookViewId="0">
      <selection activeCell="E7" sqref="E7"/>
    </sheetView>
  </sheetViews>
  <sheetFormatPr defaultRowHeight="15" x14ac:dyDescent="0.25"/>
  <cols>
    <col min="1" max="1" width="68.140625" customWidth="1"/>
    <col min="2" max="2" width="23.7109375" customWidth="1"/>
    <col min="3" max="3" width="20.7109375" customWidth="1"/>
  </cols>
  <sheetData>
    <row r="1" spans="1:20" ht="154.5" customHeight="1" x14ac:dyDescent="0.25">
      <c r="A1" s="73" t="s">
        <v>149</v>
      </c>
      <c r="B1" s="73"/>
      <c r="C1" s="73"/>
      <c r="I1" s="85" t="s">
        <v>192</v>
      </c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0" ht="30.75" customHeight="1" x14ac:dyDescent="0.25">
      <c r="A2" s="72" t="s">
        <v>346</v>
      </c>
      <c r="B2" s="72"/>
      <c r="C2" s="72"/>
    </row>
    <row r="3" spans="1:20" ht="15.75" x14ac:dyDescent="0.25">
      <c r="A3" s="74" t="str">
        <f>'2.4'!A2:D2</f>
        <v>ЗАО "ГПЗ-Эстейт"</v>
      </c>
      <c r="B3" s="74"/>
      <c r="C3" s="74"/>
    </row>
    <row r="4" spans="1:20" ht="15.75" x14ac:dyDescent="0.25">
      <c r="A4" s="81" t="str">
        <f>'2.4'!A3:D3</f>
        <v>Наименование сетевой организации</v>
      </c>
      <c r="B4" s="81"/>
      <c r="C4" s="81"/>
    </row>
    <row r="5" spans="1:20" ht="15.75" x14ac:dyDescent="0.25">
      <c r="A5" s="80" t="s">
        <v>26</v>
      </c>
      <c r="B5" s="80"/>
      <c r="C5" s="2" t="s">
        <v>145</v>
      </c>
    </row>
    <row r="6" spans="1:20" ht="15.75" x14ac:dyDescent="0.25">
      <c r="A6" s="80">
        <v>1</v>
      </c>
      <c r="B6" s="80"/>
      <c r="C6" s="2">
        <v>2</v>
      </c>
    </row>
    <row r="7" spans="1:20" ht="81.75" customHeight="1" x14ac:dyDescent="0.25">
      <c r="A7" s="80" t="s">
        <v>146</v>
      </c>
      <c r="B7" s="80"/>
      <c r="C7" s="2">
        <v>0</v>
      </c>
    </row>
    <row r="8" spans="1:20" ht="99" customHeight="1" x14ac:dyDescent="0.25">
      <c r="A8" s="80" t="s">
        <v>147</v>
      </c>
      <c r="B8" s="80"/>
      <c r="C8" s="2">
        <v>0</v>
      </c>
    </row>
    <row r="9" spans="1:20" ht="34.5" customHeight="1" x14ac:dyDescent="0.25">
      <c r="A9" s="80" t="s">
        <v>148</v>
      </c>
      <c r="B9" s="80"/>
      <c r="C9" s="2">
        <v>1</v>
      </c>
    </row>
    <row r="10" spans="1:20" ht="15.75" x14ac:dyDescent="0.25">
      <c r="A10" s="48"/>
      <c r="B10" s="48"/>
      <c r="C10" s="48"/>
    </row>
    <row r="11" spans="1:20" ht="15.75" x14ac:dyDescent="0.25">
      <c r="A11" s="51" t="str">
        <f>'2.4'!A49</f>
        <v>Ведущий экономист</v>
      </c>
      <c r="B11" s="50" t="str">
        <f>'2.4'!B49</f>
        <v>Рыжков А.Ю.</v>
      </c>
      <c r="C11" s="36" t="str">
        <f>'2.4'!D49</f>
        <v>_____________________</v>
      </c>
    </row>
    <row r="12" spans="1:20" ht="15.75" x14ac:dyDescent="0.25">
      <c r="A12" s="6" t="str">
        <f>'2.4'!A50</f>
        <v xml:space="preserve">Должность  </v>
      </c>
      <c r="B12" s="36" t="str">
        <f>'2.4'!B50</f>
        <v xml:space="preserve">Ф.И.О. </v>
      </c>
      <c r="C12" s="36" t="str">
        <f>'2.4'!D50</f>
        <v>Подпись</v>
      </c>
    </row>
    <row r="13" spans="1:20" ht="15.75" x14ac:dyDescent="0.25">
      <c r="A13" s="48"/>
      <c r="B13" s="48"/>
      <c r="C13" s="48"/>
    </row>
    <row r="14" spans="1:20" ht="15.75" x14ac:dyDescent="0.25">
      <c r="A14" s="48"/>
      <c r="B14" s="48"/>
      <c r="C14" s="48"/>
    </row>
    <row r="15" spans="1:20" ht="15.75" x14ac:dyDescent="0.25">
      <c r="A15" s="48"/>
      <c r="B15" s="48"/>
      <c r="C15" s="48"/>
    </row>
    <row r="16" spans="1:20" ht="15.75" x14ac:dyDescent="0.25">
      <c r="A16" s="48"/>
      <c r="B16" s="48"/>
      <c r="C16" s="48"/>
    </row>
    <row r="17" spans="1:3" ht="15.75" x14ac:dyDescent="0.25">
      <c r="A17" s="48"/>
      <c r="B17" s="48"/>
      <c r="C17" s="48"/>
    </row>
  </sheetData>
  <mergeCells count="10">
    <mergeCell ref="I1:T1"/>
    <mergeCell ref="A7:B7"/>
    <mergeCell ref="A8:B8"/>
    <mergeCell ref="A9:B9"/>
    <mergeCell ref="A4:C4"/>
    <mergeCell ref="A3:C3"/>
    <mergeCell ref="A2:C2"/>
    <mergeCell ref="A5:B5"/>
    <mergeCell ref="A6:B6"/>
    <mergeCell ref="A1:C1"/>
  </mergeCells>
  <pageMargins left="0.7" right="0.7" top="0.75" bottom="0.75" header="0.3" footer="0.3"/>
  <pageSetup paperSize="9" scale="77" orientation="portrait" r:id="rId1"/>
  <colBreaks count="1" manualBreakCount="1">
    <brk id="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1"/>
  <sheetViews>
    <sheetView view="pageBreakPreview" zoomScale="85" zoomScaleNormal="100" zoomScaleSheetLayoutView="85" workbookViewId="0">
      <selection activeCell="K6" sqref="K6:M7"/>
    </sheetView>
  </sheetViews>
  <sheetFormatPr defaultRowHeight="15" x14ac:dyDescent="0.25"/>
  <cols>
    <col min="1" max="1" width="57" customWidth="1"/>
    <col min="2" max="2" width="26.28515625" customWidth="1"/>
    <col min="3" max="3" width="22.28515625" customWidth="1"/>
  </cols>
  <sheetData>
    <row r="1" spans="1:3" ht="59.25" customHeight="1" x14ac:dyDescent="0.25">
      <c r="A1" s="72" t="s">
        <v>341</v>
      </c>
      <c r="B1" s="72"/>
      <c r="C1" s="72"/>
    </row>
    <row r="2" spans="1:3" ht="15.75" x14ac:dyDescent="0.25">
      <c r="A2" s="74" t="str">
        <f>'3.1'!A3:B3</f>
        <v>ЗАО "ГПЗ-Эстейт"</v>
      </c>
      <c r="B2" s="74"/>
      <c r="C2" s="74"/>
    </row>
    <row r="3" spans="1:3" ht="15.75" x14ac:dyDescent="0.25">
      <c r="A3" s="74" t="str">
        <f>'3.1'!A4:B4</f>
        <v>Наименование сетевой организации</v>
      </c>
      <c r="B3" s="74"/>
      <c r="C3" s="74"/>
    </row>
    <row r="4" spans="1:3" ht="15.75" x14ac:dyDescent="0.25">
      <c r="A4" s="80" t="s">
        <v>26</v>
      </c>
      <c r="B4" s="80"/>
      <c r="C4" s="2" t="s">
        <v>145</v>
      </c>
    </row>
    <row r="5" spans="1:3" ht="15.75" x14ac:dyDescent="0.25">
      <c r="A5" s="80">
        <v>1</v>
      </c>
      <c r="B5" s="80"/>
      <c r="C5" s="2">
        <v>2</v>
      </c>
    </row>
    <row r="6" spans="1:3" ht="66" customHeight="1" x14ac:dyDescent="0.25">
      <c r="A6" s="80" t="s">
        <v>150</v>
      </c>
      <c r="B6" s="80"/>
      <c r="C6" s="2">
        <v>0</v>
      </c>
    </row>
    <row r="7" spans="1:3" ht="83.25" customHeight="1" x14ac:dyDescent="0.25">
      <c r="A7" s="80" t="s">
        <v>151</v>
      </c>
      <c r="B7" s="80"/>
      <c r="C7" s="2">
        <v>0</v>
      </c>
    </row>
    <row r="8" spans="1:3" ht="34.5" customHeight="1" x14ac:dyDescent="0.25">
      <c r="A8" s="80" t="s">
        <v>152</v>
      </c>
      <c r="B8" s="80"/>
      <c r="C8" s="2">
        <v>1</v>
      </c>
    </row>
    <row r="9" spans="1:3" ht="15.75" x14ac:dyDescent="0.25">
      <c r="A9" s="48"/>
      <c r="B9" s="48"/>
      <c r="C9" s="48"/>
    </row>
    <row r="10" spans="1:3" ht="15.75" x14ac:dyDescent="0.25">
      <c r="A10" s="36" t="str">
        <f>'3.1'!A11</f>
        <v>Ведущий экономист</v>
      </c>
      <c r="B10" s="36" t="str">
        <f>'3.1'!B11</f>
        <v>Рыжков А.Ю.</v>
      </c>
      <c r="C10" s="36" t="str">
        <f>'3.1'!C11</f>
        <v>_____________________</v>
      </c>
    </row>
    <row r="11" spans="1:3" ht="15.75" x14ac:dyDescent="0.25">
      <c r="A11" s="36" t="str">
        <f>'3.1'!A12</f>
        <v xml:space="preserve">Должность  </v>
      </c>
      <c r="B11" s="36" t="str">
        <f>'3.1'!B12</f>
        <v xml:space="preserve">Ф.И.О. </v>
      </c>
      <c r="C11" s="36" t="str">
        <f>'3.1'!C12</f>
        <v>Подпись</v>
      </c>
    </row>
  </sheetData>
  <mergeCells count="8">
    <mergeCell ref="A7:B7"/>
    <mergeCell ref="A8:B8"/>
    <mergeCell ref="A1:C1"/>
    <mergeCell ref="A2:C2"/>
    <mergeCell ref="A3:C3"/>
    <mergeCell ref="A4:B4"/>
    <mergeCell ref="A5:B5"/>
    <mergeCell ref="A6:B6"/>
  </mergeCells>
  <pageMargins left="0.7" right="0.7" top="0.75" bottom="0.75" header="0.3" footer="0.3"/>
  <pageSetup paperSize="9" scale="8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E19"/>
  <sheetViews>
    <sheetView view="pageBreakPreview" zoomScale="85" zoomScaleNormal="100" zoomScaleSheetLayoutView="85" workbookViewId="0">
      <selection activeCell="E6" sqref="E6"/>
    </sheetView>
  </sheetViews>
  <sheetFormatPr defaultRowHeight="15" x14ac:dyDescent="0.25"/>
  <cols>
    <col min="1" max="1" width="68.85546875" customWidth="1"/>
    <col min="2" max="2" width="22.42578125" customWidth="1"/>
    <col min="3" max="3" width="21.7109375" customWidth="1"/>
  </cols>
  <sheetData>
    <row r="1" spans="1:5" ht="57.75" customHeight="1" x14ac:dyDescent="0.25">
      <c r="A1" s="72" t="s">
        <v>339</v>
      </c>
      <c r="B1" s="72"/>
      <c r="C1" s="72"/>
    </row>
    <row r="2" spans="1:5" ht="15.75" x14ac:dyDescent="0.25">
      <c r="A2" s="74" t="str">
        <f>'3.2'!A2:B2</f>
        <v>ЗАО "ГПЗ-Эстейт"</v>
      </c>
      <c r="B2" s="74"/>
      <c r="C2" s="74"/>
    </row>
    <row r="3" spans="1:5" ht="15.75" x14ac:dyDescent="0.25">
      <c r="A3" s="81" t="str">
        <f>'3.2'!A3:B3</f>
        <v>Наименование сетевой организации</v>
      </c>
      <c r="B3" s="81"/>
      <c r="C3" s="81"/>
    </row>
    <row r="4" spans="1:5" ht="15.75" x14ac:dyDescent="0.25">
      <c r="A4" s="80" t="s">
        <v>26</v>
      </c>
      <c r="B4" s="80"/>
      <c r="C4" s="2" t="s">
        <v>50</v>
      </c>
    </row>
    <row r="5" spans="1:5" ht="15.75" x14ac:dyDescent="0.25">
      <c r="A5" s="80">
        <v>1</v>
      </c>
      <c r="B5" s="80"/>
      <c r="C5" s="2">
        <v>2</v>
      </c>
    </row>
    <row r="6" spans="1:5" ht="70.5" customHeight="1" x14ac:dyDescent="0.25">
      <c r="A6" s="80" t="s">
        <v>153</v>
      </c>
      <c r="B6" s="80"/>
      <c r="C6" s="2">
        <v>0</v>
      </c>
    </row>
    <row r="7" spans="1:5" ht="42.75" customHeight="1" x14ac:dyDescent="0.25">
      <c r="A7" s="80" t="s">
        <v>154</v>
      </c>
      <c r="B7" s="80"/>
      <c r="C7" s="58">
        <v>0</v>
      </c>
      <c r="E7" t="s">
        <v>155</v>
      </c>
    </row>
    <row r="8" spans="1:5" ht="36.75" customHeight="1" x14ac:dyDescent="0.25">
      <c r="A8" s="80" t="s">
        <v>156</v>
      </c>
      <c r="B8" s="80"/>
      <c r="C8" s="62">
        <v>0</v>
      </c>
    </row>
    <row r="9" spans="1:5" ht="15.75" x14ac:dyDescent="0.25">
      <c r="A9" s="48"/>
      <c r="B9" s="48"/>
      <c r="C9" s="48"/>
    </row>
    <row r="10" spans="1:5" ht="15.75" x14ac:dyDescent="0.25">
      <c r="A10" s="36" t="str">
        <f>'3.2'!A10</f>
        <v>Ведущий экономист</v>
      </c>
      <c r="B10" s="36" t="str">
        <f>'3.2'!B10</f>
        <v>Рыжков А.Ю.</v>
      </c>
      <c r="C10" s="36" t="str">
        <f>'3.2'!C10</f>
        <v>_____________________</v>
      </c>
    </row>
    <row r="11" spans="1:5" ht="15.75" x14ac:dyDescent="0.25">
      <c r="A11" s="36" t="str">
        <f>'3.2'!A11</f>
        <v xml:space="preserve">Должность  </v>
      </c>
      <c r="B11" s="36" t="str">
        <f>'3.2'!B11</f>
        <v xml:space="preserve">Ф.И.О. </v>
      </c>
      <c r="C11" s="36" t="str">
        <f>'3.2'!C11</f>
        <v>Подпись</v>
      </c>
    </row>
    <row r="12" spans="1:5" ht="15.75" x14ac:dyDescent="0.25">
      <c r="A12" s="48"/>
      <c r="B12" s="48"/>
      <c r="C12" s="48"/>
    </row>
    <row r="13" spans="1:5" ht="15.75" x14ac:dyDescent="0.25">
      <c r="A13" s="48"/>
      <c r="B13" s="48"/>
      <c r="C13" s="48"/>
    </row>
    <row r="14" spans="1:5" ht="15.75" x14ac:dyDescent="0.25">
      <c r="A14" s="48"/>
      <c r="B14" s="48"/>
      <c r="C14" s="48"/>
    </row>
    <row r="15" spans="1:5" ht="15.75" x14ac:dyDescent="0.25">
      <c r="A15" s="48"/>
      <c r="B15" s="48"/>
      <c r="C15" s="48"/>
    </row>
    <row r="16" spans="1:5" ht="15.75" x14ac:dyDescent="0.25">
      <c r="A16" s="48"/>
      <c r="B16" s="48"/>
      <c r="C16" s="48"/>
    </row>
    <row r="17" spans="1:3" ht="15.75" x14ac:dyDescent="0.25">
      <c r="A17" s="48"/>
      <c r="B17" s="48"/>
      <c r="C17" s="48"/>
    </row>
    <row r="18" spans="1:3" ht="15.75" x14ac:dyDescent="0.25">
      <c r="A18" s="48"/>
      <c r="B18" s="48"/>
      <c r="C18" s="48"/>
    </row>
    <row r="19" spans="1:3" ht="15.75" x14ac:dyDescent="0.25">
      <c r="A19" s="48"/>
      <c r="B19" s="48"/>
      <c r="C19" s="48"/>
    </row>
  </sheetData>
  <mergeCells count="8">
    <mergeCell ref="A7:B7"/>
    <mergeCell ref="A8:B8"/>
    <mergeCell ref="A1:C1"/>
    <mergeCell ref="A2:C2"/>
    <mergeCell ref="A3:C3"/>
    <mergeCell ref="A4:B4"/>
    <mergeCell ref="A5:B5"/>
    <mergeCell ref="A6:B6"/>
  </mergeCells>
  <pageMargins left="0.7" right="0.7" top="0.75" bottom="0.75" header="0.3" footer="0.3"/>
  <pageSetup paperSize="9" scale="77" orientation="portrait" r:id="rId1"/>
  <colBreaks count="1" manualBreakCount="1">
    <brk id="3" max="56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T48"/>
  <sheetViews>
    <sheetView view="pageBreakPreview" zoomScaleNormal="100" zoomScaleSheetLayoutView="100" workbookViewId="0">
      <selection activeCell="C11" sqref="C11"/>
    </sheetView>
  </sheetViews>
  <sheetFormatPr defaultRowHeight="15" x14ac:dyDescent="0.25"/>
  <cols>
    <col min="1" max="1" width="78" customWidth="1"/>
    <col min="2" max="2" width="25.42578125" customWidth="1"/>
    <col min="3" max="3" width="22.42578125" customWidth="1"/>
    <col min="4" max="4" width="14.140625" bestFit="1" customWidth="1"/>
    <col min="5" max="5" width="9.140625" bestFit="1" customWidth="1"/>
    <col min="6" max="6" width="7.7109375" bestFit="1" customWidth="1"/>
    <col min="7" max="7" width="58.42578125" customWidth="1"/>
    <col min="9" max="9" width="5.140625" customWidth="1"/>
  </cols>
  <sheetData>
    <row r="1" spans="1:20" ht="150" customHeight="1" x14ac:dyDescent="0.25">
      <c r="A1" s="87" t="s">
        <v>157</v>
      </c>
      <c r="B1" s="87"/>
      <c r="C1" s="87"/>
      <c r="D1" s="14"/>
      <c r="J1" s="85" t="s">
        <v>193</v>
      </c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0" ht="15.75" x14ac:dyDescent="0.25">
      <c r="A2" s="72" t="s">
        <v>179</v>
      </c>
      <c r="B2" s="72"/>
      <c r="C2" s="72"/>
      <c r="D2" s="13"/>
    </row>
    <row r="3" spans="1:20" ht="15.75" x14ac:dyDescent="0.25">
      <c r="A3" s="74" t="str">
        <f>'3.3'!A2:C2</f>
        <v>ЗАО "ГПЗ-Эстейт"</v>
      </c>
      <c r="B3" s="74"/>
      <c r="C3" s="74"/>
      <c r="D3" s="12"/>
    </row>
    <row r="4" spans="1:20" ht="15.75" x14ac:dyDescent="0.25">
      <c r="A4" s="81" t="str">
        <f>'3.3'!A3:C3</f>
        <v>Наименование сетевой организации</v>
      </c>
      <c r="B4" s="81"/>
      <c r="C4" s="81"/>
      <c r="D4" s="12"/>
    </row>
    <row r="5" spans="1:20" ht="31.5" x14ac:dyDescent="0.25">
      <c r="A5" s="2" t="s">
        <v>26</v>
      </c>
      <c r="B5" s="2" t="s">
        <v>158</v>
      </c>
      <c r="C5" s="2" t="s">
        <v>50</v>
      </c>
      <c r="D5" s="6"/>
    </row>
    <row r="6" spans="1:20" ht="34.5" x14ac:dyDescent="0.25">
      <c r="A6" s="3" t="s">
        <v>10</v>
      </c>
      <c r="B6" s="52">
        <v>1</v>
      </c>
      <c r="C6" s="2">
        <f>'1.2'!C7</f>
        <v>0</v>
      </c>
      <c r="D6" s="6"/>
    </row>
    <row r="7" spans="1:20" ht="18.75" x14ac:dyDescent="0.25">
      <c r="A7" s="3" t="s">
        <v>159</v>
      </c>
      <c r="B7" s="52">
        <v>4</v>
      </c>
      <c r="C7" s="2">
        <f>'1.4'!D5</f>
        <v>0</v>
      </c>
      <c r="D7" s="6"/>
    </row>
    <row r="8" spans="1:20" ht="34.5" x14ac:dyDescent="0.25">
      <c r="A8" s="3" t="s">
        <v>160</v>
      </c>
      <c r="B8" s="52">
        <v>2</v>
      </c>
      <c r="C8" s="2">
        <f>'1.3'!D6</f>
        <v>0</v>
      </c>
      <c r="D8" s="6"/>
    </row>
    <row r="9" spans="1:20" ht="34.5" x14ac:dyDescent="0.25">
      <c r="A9" s="10" t="s">
        <v>161</v>
      </c>
      <c r="B9" s="52">
        <v>3</v>
      </c>
      <c r="C9" s="2">
        <f>'1.3'!D7</f>
        <v>0</v>
      </c>
      <c r="D9" s="6"/>
    </row>
    <row r="10" spans="1:20" ht="45" x14ac:dyDescent="0.25">
      <c r="A10" s="3" t="s">
        <v>30</v>
      </c>
      <c r="B10" s="11">
        <v>7</v>
      </c>
      <c r="C10" s="2">
        <f>0.4*'3.1'!C9+0.4*'3.2'!C8+0.2*'3.3'!C8</f>
        <v>0.8</v>
      </c>
      <c r="D10" s="6"/>
      <c r="G10" s="1" t="s">
        <v>298</v>
      </c>
    </row>
    <row r="11" spans="1:20" ht="34.5" x14ac:dyDescent="0.25">
      <c r="A11" s="3" t="s">
        <v>162</v>
      </c>
      <c r="B11" s="52">
        <v>11</v>
      </c>
      <c r="C11" s="37">
        <f>'2.4'!B47</f>
        <v>0.87102666666666662</v>
      </c>
      <c r="D11" s="6"/>
      <c r="E11" s="7">
        <v>0.871</v>
      </c>
      <c r="F11" s="32">
        <f>E11/C11*100</f>
        <v>99.996938478730087</v>
      </c>
      <c r="G11" s="33">
        <f>F11-100</f>
        <v>-3.0615212699132144E-3</v>
      </c>
    </row>
    <row r="12" spans="1:20" ht="31.5" x14ac:dyDescent="0.25">
      <c r="A12" s="10" t="s">
        <v>163</v>
      </c>
      <c r="B12" s="52" t="s">
        <v>164</v>
      </c>
      <c r="C12" s="3"/>
      <c r="D12" s="4"/>
      <c r="E12">
        <v>0.34899999999999998</v>
      </c>
      <c r="G12" s="36" t="s">
        <v>313</v>
      </c>
      <c r="H12">
        <f>E18*(1-0.35)</f>
        <v>0.22685</v>
      </c>
      <c r="I12">
        <f>F18</f>
        <v>0</v>
      </c>
      <c r="J12">
        <f>E12*(1-0.35)</f>
        <v>0.22685</v>
      </c>
    </row>
    <row r="13" spans="1:20" ht="31.5" x14ac:dyDescent="0.25">
      <c r="A13" s="10" t="s">
        <v>165</v>
      </c>
      <c r="B13" s="52" t="s">
        <v>164</v>
      </c>
      <c r="C13" s="3"/>
      <c r="D13" s="4"/>
      <c r="G13" s="36"/>
    </row>
    <row r="14" spans="1:20" ht="31.5" x14ac:dyDescent="0.25">
      <c r="A14" s="10" t="s">
        <v>166</v>
      </c>
      <c r="B14" s="52" t="s">
        <v>164</v>
      </c>
      <c r="C14" s="3"/>
      <c r="D14" s="4"/>
    </row>
    <row r="15" spans="1:20" ht="31.5" x14ac:dyDescent="0.25">
      <c r="A15" s="10" t="s">
        <v>167</v>
      </c>
      <c r="B15" s="52" t="s">
        <v>164</v>
      </c>
      <c r="C15" s="3"/>
      <c r="D15" s="4"/>
    </row>
    <row r="16" spans="1:20" ht="31.5" x14ac:dyDescent="0.25">
      <c r="A16" s="10" t="s">
        <v>168</v>
      </c>
      <c r="B16" s="52" t="s">
        <v>169</v>
      </c>
      <c r="C16" s="3"/>
      <c r="D16" s="4"/>
    </row>
    <row r="17" spans="1:14" ht="31.5" x14ac:dyDescent="0.25">
      <c r="A17" s="10" t="s">
        <v>170</v>
      </c>
      <c r="B17" s="52" t="s">
        <v>169</v>
      </c>
      <c r="C17" s="3"/>
      <c r="D17" s="4"/>
    </row>
    <row r="18" spans="1:14" ht="31.5" x14ac:dyDescent="0.25">
      <c r="A18" s="3" t="s">
        <v>171</v>
      </c>
      <c r="B18" s="52" t="s">
        <v>172</v>
      </c>
      <c r="C18" s="2">
        <v>1</v>
      </c>
      <c r="D18" s="43"/>
      <c r="E18" s="21">
        <v>0.34899999999999998</v>
      </c>
      <c r="F18" s="21">
        <f>'1.2'!C7</f>
        <v>0</v>
      </c>
      <c r="G18" s="86" t="s">
        <v>302</v>
      </c>
      <c r="H18" s="86"/>
      <c r="I18" s="86"/>
      <c r="J18" s="86"/>
      <c r="K18" s="86"/>
      <c r="L18" s="86"/>
      <c r="M18" s="86"/>
      <c r="N18" s="86"/>
    </row>
    <row r="19" spans="1:14" ht="34.5" x14ac:dyDescent="0.25">
      <c r="A19" s="3" t="s">
        <v>173</v>
      </c>
      <c r="B19" s="52" t="s">
        <v>172</v>
      </c>
      <c r="C19" s="2">
        <v>1</v>
      </c>
      <c r="D19" s="43"/>
      <c r="E19" s="21" t="s">
        <v>308</v>
      </c>
      <c r="F19" s="21">
        <f>C8</f>
        <v>0</v>
      </c>
      <c r="G19" s="86" t="s">
        <v>303</v>
      </c>
      <c r="H19" s="86"/>
      <c r="I19" s="86"/>
      <c r="J19" s="86"/>
      <c r="K19" s="86"/>
      <c r="L19" s="86"/>
      <c r="M19" s="86"/>
      <c r="N19" s="86"/>
    </row>
    <row r="20" spans="1:14" ht="34.5" x14ac:dyDescent="0.25">
      <c r="A20" s="3" t="s">
        <v>174</v>
      </c>
      <c r="B20" s="52" t="s">
        <v>172</v>
      </c>
      <c r="C20" s="2">
        <v>1</v>
      </c>
      <c r="D20" s="43"/>
      <c r="E20" s="21" t="s">
        <v>309</v>
      </c>
      <c r="F20" s="21">
        <f>C9</f>
        <v>0</v>
      </c>
      <c r="G20" s="86" t="s">
        <v>304</v>
      </c>
      <c r="H20" s="86"/>
      <c r="I20" s="86"/>
      <c r="J20" s="86"/>
      <c r="K20" s="86"/>
      <c r="L20" s="86"/>
      <c r="M20" s="86"/>
      <c r="N20" s="86"/>
    </row>
    <row r="21" spans="1:14" ht="50.25" x14ac:dyDescent="0.25">
      <c r="A21" s="3" t="s">
        <v>175</v>
      </c>
      <c r="B21" s="52" t="s">
        <v>172</v>
      </c>
      <c r="C21" s="2">
        <v>1</v>
      </c>
      <c r="D21" s="43">
        <f>E21-F21</f>
        <v>1.2973333333333392E-2</v>
      </c>
      <c r="E21" s="54">
        <v>0.88400000000000001</v>
      </c>
      <c r="F21" s="21">
        <f>C11</f>
        <v>0.87102666666666662</v>
      </c>
      <c r="G21" s="86" t="s">
        <v>305</v>
      </c>
      <c r="H21" s="86"/>
      <c r="I21" s="86"/>
      <c r="J21" s="86"/>
      <c r="K21" s="86"/>
      <c r="L21" s="86"/>
      <c r="M21" s="86"/>
      <c r="N21" s="86"/>
    </row>
    <row r="22" spans="1:14" ht="34.5" x14ac:dyDescent="0.25">
      <c r="A22" s="3" t="s">
        <v>176</v>
      </c>
      <c r="B22" s="52" t="s">
        <v>172</v>
      </c>
      <c r="C22" s="2">
        <v>1</v>
      </c>
      <c r="D22" s="43"/>
      <c r="E22" s="21"/>
      <c r="F22" s="21">
        <f>C10</f>
        <v>0.8</v>
      </c>
      <c r="G22" s="86" t="s">
        <v>306</v>
      </c>
      <c r="H22" s="86"/>
      <c r="I22" s="86"/>
      <c r="J22" s="86"/>
      <c r="K22" s="86"/>
      <c r="L22" s="86"/>
      <c r="M22" s="86"/>
      <c r="N22" s="86"/>
    </row>
    <row r="23" spans="1:14" ht="34.5" x14ac:dyDescent="0.25">
      <c r="A23" s="3" t="s">
        <v>177</v>
      </c>
      <c r="B23" s="52" t="s">
        <v>172</v>
      </c>
      <c r="C23" s="2">
        <v>1</v>
      </c>
      <c r="D23" s="43"/>
      <c r="E23" s="21">
        <f>E21</f>
        <v>0.88400000000000001</v>
      </c>
      <c r="F23" s="21">
        <f>C11</f>
        <v>0.87102666666666662</v>
      </c>
      <c r="G23" s="86" t="s">
        <v>307</v>
      </c>
      <c r="H23" s="86"/>
      <c r="I23" s="86"/>
      <c r="J23" s="86"/>
      <c r="K23" s="86"/>
      <c r="L23" s="86"/>
      <c r="M23" s="86"/>
      <c r="N23" s="86"/>
    </row>
    <row r="24" spans="1:14" ht="34.5" x14ac:dyDescent="0.25">
      <c r="A24" s="3" t="s">
        <v>178</v>
      </c>
      <c r="B24" s="52" t="s">
        <v>172</v>
      </c>
      <c r="C24" s="2">
        <v>1</v>
      </c>
      <c r="D24" s="43"/>
      <c r="E24" s="21"/>
      <c r="F24" s="21">
        <v>0</v>
      </c>
      <c r="G24" s="21"/>
      <c r="H24" s="21"/>
      <c r="I24" s="21"/>
      <c r="J24" s="21"/>
      <c r="K24" s="21"/>
      <c r="L24" s="21"/>
      <c r="M24" s="21"/>
      <c r="N24" s="21"/>
    </row>
    <row r="25" spans="1:14" ht="15.75" x14ac:dyDescent="0.25">
      <c r="A25" s="48"/>
      <c r="B25" s="48"/>
      <c r="C25" s="48"/>
    </row>
    <row r="26" spans="1:14" ht="15.75" x14ac:dyDescent="0.25">
      <c r="A26" s="50" t="str">
        <f>'3.3'!A10</f>
        <v>Ведущий экономист</v>
      </c>
      <c r="B26" s="50" t="str">
        <f>'3.3'!B10</f>
        <v>Рыжков А.Ю.</v>
      </c>
      <c r="C26" s="36" t="str">
        <f>'3.3'!C10</f>
        <v>_____________________</v>
      </c>
      <c r="D26" s="7"/>
    </row>
    <row r="27" spans="1:14" ht="15.75" x14ac:dyDescent="0.25">
      <c r="A27" s="36" t="str">
        <f>'3.3'!A11</f>
        <v xml:space="preserve">Должность  </v>
      </c>
      <c r="B27" s="36" t="str">
        <f>'3.3'!B11</f>
        <v xml:space="preserve">Ф.И.О. </v>
      </c>
      <c r="C27" s="36" t="str">
        <f>'3.3'!C11</f>
        <v>Подпись</v>
      </c>
      <c r="D27" s="7"/>
    </row>
    <row r="28" spans="1:14" ht="15.75" x14ac:dyDescent="0.25">
      <c r="A28" s="48"/>
      <c r="B28" s="48"/>
      <c r="C28" s="48"/>
      <c r="G28">
        <f>0.65*C18+0.25*C19+0.1*C20</f>
        <v>1</v>
      </c>
    </row>
    <row r="29" spans="1:14" ht="15.75" x14ac:dyDescent="0.25">
      <c r="A29" s="48"/>
      <c r="B29" s="48"/>
      <c r="C29" s="48"/>
    </row>
    <row r="30" spans="1:14" ht="15.75" x14ac:dyDescent="0.25">
      <c r="A30" s="48"/>
      <c r="B30" s="48"/>
      <c r="C30" s="48"/>
    </row>
    <row r="31" spans="1:14" ht="15.75" x14ac:dyDescent="0.25">
      <c r="A31" s="48"/>
      <c r="B31" s="48"/>
      <c r="C31" s="48"/>
    </row>
    <row r="32" spans="1:14" ht="15.75" x14ac:dyDescent="0.25">
      <c r="A32" s="48"/>
      <c r="B32" s="48"/>
      <c r="C32" s="48"/>
    </row>
    <row r="33" spans="1:7" ht="15.75" x14ac:dyDescent="0.25">
      <c r="A33" s="48"/>
      <c r="B33" s="48"/>
      <c r="C33" s="48"/>
    </row>
    <row r="34" spans="1:7" ht="15.75" x14ac:dyDescent="0.25">
      <c r="A34" s="48"/>
      <c r="B34" s="48"/>
      <c r="C34" s="48"/>
      <c r="G34" s="34"/>
    </row>
    <row r="35" spans="1:7" ht="15.75" x14ac:dyDescent="0.25">
      <c r="A35" s="48"/>
      <c r="B35" s="48"/>
      <c r="C35" s="48"/>
      <c r="G35" s="35"/>
    </row>
    <row r="36" spans="1:7" ht="15.75" x14ac:dyDescent="0.25">
      <c r="G36" s="35"/>
    </row>
    <row r="37" spans="1:7" ht="15.75" x14ac:dyDescent="0.25">
      <c r="G37" s="36" t="s">
        <v>310</v>
      </c>
    </row>
    <row r="38" spans="1:7" ht="15.75" x14ac:dyDescent="0.25">
      <c r="G38" s="35"/>
    </row>
    <row r="39" spans="1:7" ht="15.75" x14ac:dyDescent="0.25">
      <c r="G39" s="35" t="s">
        <v>300</v>
      </c>
    </row>
    <row r="40" spans="1:7" ht="15.75" x14ac:dyDescent="0.25">
      <c r="G40" s="35" t="s">
        <v>299</v>
      </c>
    </row>
    <row r="41" spans="1:7" ht="15.75" x14ac:dyDescent="0.25">
      <c r="G41" s="35" t="s">
        <v>301</v>
      </c>
    </row>
    <row r="44" spans="1:7" ht="165" x14ac:dyDescent="0.25">
      <c r="G44" s="1" t="s">
        <v>311</v>
      </c>
    </row>
    <row r="48" spans="1:7" ht="15.75" x14ac:dyDescent="0.25">
      <c r="G48" s="36" t="s">
        <v>312</v>
      </c>
    </row>
  </sheetData>
  <mergeCells count="11">
    <mergeCell ref="A1:C1"/>
    <mergeCell ref="A2:C2"/>
    <mergeCell ref="A3:C3"/>
    <mergeCell ref="A4:C4"/>
    <mergeCell ref="J1:T1"/>
    <mergeCell ref="G23:N23"/>
    <mergeCell ref="G18:N18"/>
    <mergeCell ref="G19:N19"/>
    <mergeCell ref="G20:N20"/>
    <mergeCell ref="G21:N21"/>
    <mergeCell ref="G22:N22"/>
  </mergeCells>
  <hyperlinks>
    <hyperlink ref="B6" location="Par72" tooltip="Пп = Tпр / Nтп, (1)" display="Par72" xr:uid="{00000000-0004-0000-0F00-000000000000}"/>
    <hyperlink ref="B7" location="Par120" tooltip="_, (4)" display="Par120" xr:uid="{00000000-0004-0000-0F00-000001000000}"/>
    <hyperlink ref="B8" location="Par94" tooltip="_, (2)" display="Par94" xr:uid="{00000000-0004-0000-0F00-000002000000}"/>
    <hyperlink ref="B9" location="Par103" tooltip="_, (3)" display="Par103" xr:uid="{00000000-0004-0000-0F00-000003000000}"/>
    <hyperlink ref="B11" location="Par249" tooltip="Птсо = 0.1 x Ин + 0.7 x Ис + 0.2 x Рс, (11)" display="Par249" xr:uid="{00000000-0004-0000-0F00-000004000000}"/>
    <hyperlink ref="B12" location="Par330" tooltip="4.1. Порядок определения плановых и фактических значений" display="Par330" xr:uid="{00000000-0004-0000-0F00-000005000000}"/>
    <hyperlink ref="B13" location="Par330" tooltip="4.1. Порядок определения плановых и фактических значений" display="Par330" xr:uid="{00000000-0004-0000-0F00-000006000000}"/>
    <hyperlink ref="B14" location="Par330" tooltip="4.1. Порядок определения плановых и фактических значений" display="Par330" xr:uid="{00000000-0004-0000-0F00-000007000000}"/>
    <hyperlink ref="B15" location="Par330" tooltip="4.1. Порядок определения плановых и фактических значений" display="Par330" xr:uid="{00000000-0004-0000-0F00-000008000000}"/>
    <hyperlink ref="B16" location="Par397" tooltip="4.2. Порядок определения плановых и фактических" display="Par397" xr:uid="{00000000-0004-0000-0F00-000009000000}"/>
    <hyperlink ref="B17" location="Par397" tooltip="4.2. Порядок определения плановых и фактических" display="Par397" xr:uid="{00000000-0004-0000-0F00-00000A000000}"/>
    <hyperlink ref="B18" location="Par473" tooltip="5. Порядок расчета обобщенного показателя уровня надежности" display="Par473" xr:uid="{00000000-0004-0000-0F00-00000B000000}"/>
    <hyperlink ref="B19" location="Par473" tooltip="5. Порядок расчета обобщенного показателя уровня надежности" display="Par473" xr:uid="{00000000-0004-0000-0F00-00000C000000}"/>
    <hyperlink ref="B20" location="Par473" tooltip="5. Порядок расчета обобщенного показателя уровня надежности" display="Par473" xr:uid="{00000000-0004-0000-0F00-00000D000000}"/>
    <hyperlink ref="B21" location="Par473" tooltip="5. Порядок расчета обобщенного показателя уровня надежности" display="Par473" xr:uid="{00000000-0004-0000-0F00-00000E000000}"/>
    <hyperlink ref="B22" location="Par473" tooltip="5. Порядок расчета обобщенного показателя уровня надежности" display="Par473" xr:uid="{00000000-0004-0000-0F00-00000F000000}"/>
    <hyperlink ref="B23" location="Par473" tooltip="5. Порядок расчета обобщенного показателя уровня надежности" display="Par473" xr:uid="{00000000-0004-0000-0F00-000010000000}"/>
    <hyperlink ref="B24" location="Par473" tooltip="5. Порядок расчета обобщенного показателя уровня надежности" display="Par473" xr:uid="{00000000-0004-0000-0F00-000011000000}"/>
  </hyperlinks>
  <pageMargins left="0.7" right="0.7" top="0.75" bottom="0.75" header="0.3" footer="0.3"/>
  <pageSetup paperSize="9" scale="69" orientation="portrait" r:id="rId1"/>
  <colBreaks count="1" manualBreakCount="1">
    <brk id="3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24"/>
  <sheetViews>
    <sheetView view="pageBreakPreview" zoomScaleNormal="100" zoomScaleSheetLayoutView="100" workbookViewId="0">
      <selection sqref="A1:C1"/>
    </sheetView>
  </sheetViews>
  <sheetFormatPr defaultRowHeight="15" x14ac:dyDescent="0.25"/>
  <cols>
    <col min="1" max="1" width="56" customWidth="1"/>
    <col min="2" max="3" width="22" customWidth="1"/>
    <col min="10" max="10" width="53.85546875" customWidth="1"/>
  </cols>
  <sheetData>
    <row r="1" spans="1:10" ht="15.75" x14ac:dyDescent="0.25">
      <c r="A1" s="72" t="s">
        <v>191</v>
      </c>
      <c r="B1" s="72"/>
      <c r="C1" s="72"/>
    </row>
    <row r="2" spans="1:10" ht="15.75" x14ac:dyDescent="0.25">
      <c r="A2" s="74" t="str">
        <f>'4.1'!A3:C3</f>
        <v>ЗАО "ГПЗ-Эстейт"</v>
      </c>
      <c r="B2" s="74"/>
      <c r="C2" s="74"/>
    </row>
    <row r="3" spans="1:10" ht="15.75" x14ac:dyDescent="0.25">
      <c r="A3" s="81" t="str">
        <f>'4.1'!A4:C4</f>
        <v>Наименование сетевой организации</v>
      </c>
      <c r="B3" s="81"/>
      <c r="C3" s="81"/>
    </row>
    <row r="4" spans="1:10" ht="47.25" x14ac:dyDescent="0.25">
      <c r="A4" s="2" t="s">
        <v>26</v>
      </c>
      <c r="B4" s="2" t="s">
        <v>180</v>
      </c>
      <c r="C4" s="2" t="s">
        <v>50</v>
      </c>
    </row>
    <row r="5" spans="1:10" ht="34.5" x14ac:dyDescent="0.25">
      <c r="A5" s="3" t="s">
        <v>181</v>
      </c>
      <c r="B5" s="52" t="s">
        <v>182</v>
      </c>
      <c r="C5" s="2">
        <f>'4.1'!C18</f>
        <v>1</v>
      </c>
    </row>
    <row r="6" spans="1:10" ht="34.5" x14ac:dyDescent="0.25">
      <c r="A6" s="3" t="s">
        <v>183</v>
      </c>
      <c r="B6" s="52" t="s">
        <v>184</v>
      </c>
      <c r="C6" s="2">
        <f>'4.1'!C19</f>
        <v>1</v>
      </c>
    </row>
    <row r="7" spans="1:10" ht="34.5" x14ac:dyDescent="0.25">
      <c r="A7" s="3" t="s">
        <v>185</v>
      </c>
      <c r="B7" s="52" t="s">
        <v>184</v>
      </c>
      <c r="C7" s="2">
        <f>'4.1'!C20</f>
        <v>1</v>
      </c>
    </row>
    <row r="8" spans="1:10" ht="34.5" x14ac:dyDescent="0.25">
      <c r="A8" s="3" t="s">
        <v>186</v>
      </c>
      <c r="B8" s="52" t="s">
        <v>184</v>
      </c>
      <c r="C8" s="2">
        <f>'4.1'!C21</f>
        <v>1</v>
      </c>
    </row>
    <row r="9" spans="1:10" ht="34.5" x14ac:dyDescent="0.25">
      <c r="A9" s="3" t="s">
        <v>187</v>
      </c>
      <c r="B9" s="52" t="s">
        <v>184</v>
      </c>
      <c r="C9" s="2">
        <f>'4.1'!C22</f>
        <v>1</v>
      </c>
    </row>
    <row r="10" spans="1:10" ht="34.5" x14ac:dyDescent="0.25">
      <c r="A10" s="3" t="s">
        <v>188</v>
      </c>
      <c r="B10" s="52" t="s">
        <v>184</v>
      </c>
      <c r="C10" s="2">
        <f>'4.1'!C23</f>
        <v>1</v>
      </c>
    </row>
    <row r="11" spans="1:10" ht="34.5" x14ac:dyDescent="0.25">
      <c r="A11" s="3" t="s">
        <v>189</v>
      </c>
      <c r="B11" s="52" t="s">
        <v>184</v>
      </c>
      <c r="C11" s="2">
        <f>'4.1'!C24</f>
        <v>1</v>
      </c>
    </row>
    <row r="12" spans="1:10" ht="34.5" x14ac:dyDescent="0.25">
      <c r="A12" s="3" t="s">
        <v>190</v>
      </c>
      <c r="B12" s="52" t="s">
        <v>184</v>
      </c>
      <c r="C12" s="2">
        <f>0.65*C5+0.25*C9+0.1*C10</f>
        <v>1</v>
      </c>
    </row>
    <row r="13" spans="1:10" ht="15.75" x14ac:dyDescent="0.25">
      <c r="A13" s="48"/>
      <c r="B13" s="48"/>
      <c r="C13" s="48"/>
    </row>
    <row r="14" spans="1:10" ht="15.75" x14ac:dyDescent="0.25">
      <c r="A14" s="50" t="str">
        <f>'4.1'!A26</f>
        <v>Ведущий экономист</v>
      </c>
      <c r="B14" s="50" t="str">
        <f>'4.1'!B26</f>
        <v>Рыжков А.Ю.</v>
      </c>
      <c r="C14" s="36" t="str">
        <f>'4.1'!C26</f>
        <v>_____________________</v>
      </c>
    </row>
    <row r="15" spans="1:10" ht="15.75" x14ac:dyDescent="0.25">
      <c r="A15" s="36" t="str">
        <f>'4.1'!A27</f>
        <v xml:space="preserve">Должность  </v>
      </c>
      <c r="B15" s="36" t="str">
        <f>'4.1'!B27</f>
        <v xml:space="preserve">Ф.И.О. </v>
      </c>
      <c r="C15" s="36" t="str">
        <f>'4.1'!C27</f>
        <v>Подпись</v>
      </c>
    </row>
    <row r="16" spans="1:10" ht="15.75" x14ac:dyDescent="0.25">
      <c r="A16" s="48"/>
      <c r="B16" s="48"/>
      <c r="C16" s="48"/>
      <c r="J16" s="35"/>
    </row>
    <row r="17" spans="1:10" ht="15.75" x14ac:dyDescent="0.25">
      <c r="A17" s="48"/>
      <c r="B17" s="48"/>
      <c r="C17" s="48"/>
      <c r="J17" s="36" t="s">
        <v>310</v>
      </c>
    </row>
    <row r="18" spans="1:10" ht="15.75" x14ac:dyDescent="0.25">
      <c r="A18" s="48"/>
      <c r="B18" s="48"/>
      <c r="C18" s="48"/>
      <c r="J18" s="35"/>
    </row>
    <row r="19" spans="1:10" ht="15.75" x14ac:dyDescent="0.25">
      <c r="A19" s="48"/>
      <c r="B19" s="48"/>
      <c r="C19" s="48"/>
      <c r="J19" s="35" t="s">
        <v>300</v>
      </c>
    </row>
    <row r="20" spans="1:10" ht="15.75" x14ac:dyDescent="0.25">
      <c r="A20" s="48"/>
      <c r="B20" s="48"/>
      <c r="C20" s="48"/>
      <c r="J20" s="35" t="s">
        <v>299</v>
      </c>
    </row>
    <row r="21" spans="1:10" ht="15.75" x14ac:dyDescent="0.25">
      <c r="J21" s="35" t="s">
        <v>301</v>
      </c>
    </row>
    <row r="24" spans="1:10" ht="165" x14ac:dyDescent="0.25">
      <c r="J24" s="1" t="s">
        <v>311</v>
      </c>
    </row>
  </sheetData>
  <mergeCells count="3">
    <mergeCell ref="A2:C2"/>
    <mergeCell ref="A3:C3"/>
    <mergeCell ref="A1:C1"/>
  </mergeCells>
  <hyperlinks>
    <hyperlink ref="B5" location="Par473" tooltip="5. Порядок расчета обобщенного показателя уровня надежности" display="Par473" xr:uid="{00000000-0004-0000-1000-000000000000}"/>
    <hyperlink ref="B6" location="Par473" tooltip="5. Порядок расчета обобщенного показателя уровня надежности" display="Par473" xr:uid="{00000000-0004-0000-1000-000001000000}"/>
    <hyperlink ref="B7" location="Par473" tooltip="5. Порядок расчета обобщенного показателя уровня надежности" display="Par473" xr:uid="{00000000-0004-0000-1000-000002000000}"/>
    <hyperlink ref="B8" location="Par473" tooltip="5. Порядок расчета обобщенного показателя уровня надежности" display="Par473" xr:uid="{00000000-0004-0000-1000-000003000000}"/>
    <hyperlink ref="B9" location="Par473" tooltip="5. Порядок расчета обобщенного показателя уровня надежности" display="Par473" xr:uid="{00000000-0004-0000-1000-000004000000}"/>
    <hyperlink ref="B10" location="Par473" tooltip="5. Порядок расчета обобщенного показателя уровня надежности" display="Par473" xr:uid="{00000000-0004-0000-1000-000005000000}"/>
    <hyperlink ref="B11" location="Par473" tooltip="5. Порядок расчета обобщенного показателя уровня надежности" display="Par473" xr:uid="{00000000-0004-0000-1000-000006000000}"/>
    <hyperlink ref="B12" location="Par473" tooltip="5. Порядок расчета обобщенного показателя уровня надежности" display="Par473" xr:uid="{00000000-0004-0000-1000-000007000000}"/>
  </hyperlinks>
  <pageMargins left="0.7" right="0.7" top="0.75" bottom="0.75" header="0.3" footer="0.3"/>
  <pageSetup paperSize="9" scale="87" orientation="portrait" r:id="rId1"/>
  <colBreaks count="1" manualBreakCount="1">
    <brk id="3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N16"/>
  <sheetViews>
    <sheetView tabSelected="1" view="pageBreakPreview" zoomScale="60" zoomScaleNormal="85" workbookViewId="0">
      <selection activeCell="A3" sqref="A3:AA3"/>
    </sheetView>
  </sheetViews>
  <sheetFormatPr defaultRowHeight="15" x14ac:dyDescent="0.25"/>
  <cols>
    <col min="1" max="1" width="9.42578125" customWidth="1"/>
    <col min="2" max="2" width="7.28515625" customWidth="1"/>
    <col min="3" max="3" width="4.28515625" bestFit="1" customWidth="1"/>
    <col min="4" max="4" width="15.28515625" customWidth="1"/>
    <col min="5" max="5" width="6.7109375" customWidth="1"/>
    <col min="6" max="6" width="9.140625" customWidth="1"/>
    <col min="7" max="7" width="10.85546875" customWidth="1"/>
    <col min="8" max="8" width="4.85546875" customWidth="1"/>
    <col min="9" max="9" width="7.42578125" customWidth="1"/>
    <col min="10" max="10" width="16" customWidth="1"/>
    <col min="11" max="11" width="14" customWidth="1"/>
    <col min="12" max="12" width="14.140625" customWidth="1"/>
    <col min="13" max="20" width="12.42578125" customWidth="1"/>
    <col min="21" max="21" width="24.28515625" customWidth="1"/>
    <col min="22" max="22" width="14.42578125" customWidth="1"/>
    <col min="23" max="23" width="6" customWidth="1"/>
    <col min="24" max="26" width="6.140625" customWidth="1"/>
    <col min="27" max="27" width="8.85546875" customWidth="1"/>
  </cols>
  <sheetData>
    <row r="1" spans="1:40" ht="81.75" customHeight="1" x14ac:dyDescent="0.25">
      <c r="A1" s="73" t="s">
        <v>329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G1" s="83" t="s">
        <v>194</v>
      </c>
      <c r="AH1" s="83"/>
      <c r="AI1" s="83"/>
      <c r="AJ1" s="83"/>
      <c r="AK1" s="83"/>
      <c r="AL1" s="83"/>
      <c r="AM1" s="83"/>
      <c r="AN1" s="83"/>
    </row>
    <row r="2" spans="1:40" ht="15.75" x14ac:dyDescent="0.25">
      <c r="A2" s="78" t="s">
        <v>347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</row>
    <row r="3" spans="1:40" ht="15.75" x14ac:dyDescent="0.25">
      <c r="A3" s="74" t="str">
        <f>'4.2'!A2:C2</f>
        <v>ЗАО "ГПЗ-Эстейт"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</row>
    <row r="4" spans="1:40" ht="15.75" x14ac:dyDescent="0.25">
      <c r="A4" s="74" t="str">
        <f>'4.2'!A3:C3</f>
        <v>Наименование сетевой организации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</row>
    <row r="5" spans="1:40" ht="139.5" customHeight="1" x14ac:dyDescent="0.25">
      <c r="A5" s="80" t="s">
        <v>195</v>
      </c>
      <c r="B5" s="80"/>
      <c r="C5" s="80"/>
      <c r="D5" s="80"/>
      <c r="E5" s="80"/>
      <c r="F5" s="80"/>
      <c r="G5" s="80"/>
      <c r="H5" s="80"/>
      <c r="I5" s="80"/>
      <c r="J5" s="80" t="s">
        <v>196</v>
      </c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96" t="s">
        <v>197</v>
      </c>
      <c r="X5" s="80" t="s">
        <v>198</v>
      </c>
      <c r="Y5" s="80"/>
      <c r="Z5" s="80"/>
      <c r="AA5" s="96" t="s">
        <v>199</v>
      </c>
    </row>
    <row r="6" spans="1:40" s="1" customFormat="1" ht="185.25" customHeight="1" x14ac:dyDescent="0.25">
      <c r="A6" s="88" t="s">
        <v>200</v>
      </c>
      <c r="B6" s="88" t="s">
        <v>201</v>
      </c>
      <c r="C6" s="88" t="s">
        <v>202</v>
      </c>
      <c r="D6" s="88" t="s">
        <v>203</v>
      </c>
      <c r="E6" s="88" t="s">
        <v>204</v>
      </c>
      <c r="F6" s="88" t="s">
        <v>205</v>
      </c>
      <c r="G6" s="88" t="s">
        <v>206</v>
      </c>
      <c r="H6" s="88" t="s">
        <v>207</v>
      </c>
      <c r="I6" s="88" t="s">
        <v>208</v>
      </c>
      <c r="J6" s="88" t="s">
        <v>209</v>
      </c>
      <c r="K6" s="88" t="s">
        <v>210</v>
      </c>
      <c r="L6" s="88" t="s">
        <v>211</v>
      </c>
      <c r="M6" s="80" t="s">
        <v>212</v>
      </c>
      <c r="N6" s="80"/>
      <c r="O6" s="80"/>
      <c r="P6" s="80"/>
      <c r="Q6" s="80"/>
      <c r="R6" s="80"/>
      <c r="S6" s="80"/>
      <c r="T6" s="80"/>
      <c r="U6" s="80"/>
      <c r="V6" s="96" t="s">
        <v>213</v>
      </c>
      <c r="W6" s="97"/>
      <c r="X6" s="88" t="s">
        <v>214</v>
      </c>
      <c r="Y6" s="88" t="s">
        <v>215</v>
      </c>
      <c r="Z6" s="88" t="s">
        <v>216</v>
      </c>
      <c r="AA6" s="97"/>
    </row>
    <row r="7" spans="1:40" s="1" customFormat="1" ht="47.25" customHeight="1" x14ac:dyDescent="0.25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0" t="s">
        <v>217</v>
      </c>
      <c r="N7" s="80" t="s">
        <v>218</v>
      </c>
      <c r="O7" s="80"/>
      <c r="P7" s="80"/>
      <c r="Q7" s="80" t="s">
        <v>219</v>
      </c>
      <c r="R7" s="80"/>
      <c r="S7" s="80"/>
      <c r="T7" s="80"/>
      <c r="U7" s="80" t="s">
        <v>220</v>
      </c>
      <c r="V7" s="97"/>
      <c r="W7" s="97"/>
      <c r="X7" s="88"/>
      <c r="Y7" s="88"/>
      <c r="Z7" s="88"/>
      <c r="AA7" s="97"/>
    </row>
    <row r="8" spans="1:40" s="1" customFormat="1" ht="63" x14ac:dyDescent="0.25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0"/>
      <c r="N8" s="2" t="s">
        <v>221</v>
      </c>
      <c r="O8" s="2" t="s">
        <v>222</v>
      </c>
      <c r="P8" s="2" t="s">
        <v>223</v>
      </c>
      <c r="Q8" s="2" t="s">
        <v>224</v>
      </c>
      <c r="R8" s="2" t="s">
        <v>225</v>
      </c>
      <c r="S8" s="2" t="s">
        <v>226</v>
      </c>
      <c r="T8" s="2" t="s">
        <v>227</v>
      </c>
      <c r="U8" s="80"/>
      <c r="V8" s="98"/>
      <c r="W8" s="98"/>
      <c r="X8" s="88"/>
      <c r="Y8" s="88"/>
      <c r="Z8" s="88"/>
      <c r="AA8" s="98"/>
    </row>
    <row r="9" spans="1:40" ht="15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  <c r="M9" s="2">
        <v>13</v>
      </c>
      <c r="N9" s="2">
        <v>14</v>
      </c>
      <c r="O9" s="2">
        <v>15</v>
      </c>
      <c r="P9" s="2">
        <v>16</v>
      </c>
      <c r="Q9" s="2">
        <v>17</v>
      </c>
      <c r="R9" s="2">
        <v>18</v>
      </c>
      <c r="S9" s="2">
        <v>19</v>
      </c>
      <c r="T9" s="2">
        <v>20</v>
      </c>
      <c r="U9" s="2">
        <v>21</v>
      </c>
      <c r="V9" s="2">
        <v>22</v>
      </c>
      <c r="W9" s="2">
        <v>23</v>
      </c>
      <c r="X9" s="2">
        <v>24</v>
      </c>
      <c r="Y9" s="2">
        <v>25</v>
      </c>
      <c r="Z9" s="2">
        <v>26</v>
      </c>
      <c r="AA9" s="2">
        <v>27</v>
      </c>
    </row>
    <row r="10" spans="1:40" ht="15.75" x14ac:dyDescent="0.25">
      <c r="A10" s="2" t="s">
        <v>228</v>
      </c>
      <c r="B10" s="90" t="s">
        <v>340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2"/>
    </row>
    <row r="11" spans="1:40" ht="15.75" x14ac:dyDescent="0.25">
      <c r="A11" s="2" t="s">
        <v>228</v>
      </c>
      <c r="B11" s="93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5"/>
    </row>
    <row r="12" spans="1:40" ht="31.5" customHeight="1" x14ac:dyDescent="0.25">
      <c r="A12" s="89" t="s">
        <v>229</v>
      </c>
      <c r="B12" s="89"/>
      <c r="C12" s="89"/>
      <c r="D12" s="89"/>
      <c r="E12" s="89"/>
      <c r="F12" s="89"/>
      <c r="G12" s="89"/>
      <c r="H12" s="2" t="s">
        <v>230</v>
      </c>
      <c r="I12" s="2"/>
      <c r="J12" s="2" t="s">
        <v>231</v>
      </c>
      <c r="K12" s="2" t="s">
        <v>231</v>
      </c>
      <c r="L12" s="2" t="s">
        <v>231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2" t="s">
        <v>231</v>
      </c>
      <c r="Y12" s="2" t="s">
        <v>231</v>
      </c>
      <c r="Z12" s="2" t="s">
        <v>231</v>
      </c>
      <c r="AA12" s="2" t="s">
        <v>232</v>
      </c>
    </row>
    <row r="13" spans="1:40" ht="15.75" x14ac:dyDescent="0.25">
      <c r="A13" s="89" t="s">
        <v>233</v>
      </c>
      <c r="B13" s="89"/>
      <c r="C13" s="89"/>
      <c r="D13" s="89"/>
      <c r="E13" s="89"/>
      <c r="F13" s="89"/>
      <c r="G13" s="89"/>
      <c r="H13" s="2" t="s">
        <v>234</v>
      </c>
      <c r="I13" s="2"/>
      <c r="J13" s="2" t="s">
        <v>231</v>
      </c>
      <c r="K13" s="2" t="s">
        <v>231</v>
      </c>
      <c r="L13" s="2" t="s">
        <v>231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2" t="s">
        <v>231</v>
      </c>
      <c r="Y13" s="2" t="s">
        <v>231</v>
      </c>
      <c r="Z13" s="2" t="s">
        <v>231</v>
      </c>
      <c r="AA13" s="2">
        <v>0</v>
      </c>
    </row>
    <row r="14" spans="1:40" ht="15.75" x14ac:dyDescent="0.25">
      <c r="A14" s="89" t="s">
        <v>235</v>
      </c>
      <c r="B14" s="89"/>
      <c r="C14" s="89"/>
      <c r="D14" s="89"/>
      <c r="E14" s="89"/>
      <c r="F14" s="89"/>
      <c r="G14" s="89"/>
      <c r="H14" s="2" t="s">
        <v>236</v>
      </c>
      <c r="I14" s="2"/>
      <c r="J14" s="2" t="s">
        <v>231</v>
      </c>
      <c r="K14" s="2" t="s">
        <v>231</v>
      </c>
      <c r="L14" s="2" t="s">
        <v>231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2" t="s">
        <v>231</v>
      </c>
      <c r="Y14" s="2" t="s">
        <v>231</v>
      </c>
      <c r="Z14" s="2" t="s">
        <v>231</v>
      </c>
      <c r="AA14" s="2">
        <v>0</v>
      </c>
    </row>
    <row r="15" spans="1:40" ht="15.75" x14ac:dyDescent="0.25">
      <c r="A15" s="89" t="s">
        <v>237</v>
      </c>
      <c r="B15" s="89"/>
      <c r="C15" s="89"/>
      <c r="D15" s="89"/>
      <c r="E15" s="89"/>
      <c r="F15" s="89"/>
      <c r="G15" s="89"/>
      <c r="H15" s="2" t="s">
        <v>238</v>
      </c>
      <c r="I15" s="2"/>
      <c r="J15" s="2" t="s">
        <v>231</v>
      </c>
      <c r="K15" s="2" t="s">
        <v>231</v>
      </c>
      <c r="L15" s="2" t="s">
        <v>231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2" t="s">
        <v>231</v>
      </c>
      <c r="Y15" s="2" t="s">
        <v>231</v>
      </c>
      <c r="Z15" s="2" t="s">
        <v>231</v>
      </c>
      <c r="AA15" s="2" t="s">
        <v>232</v>
      </c>
    </row>
    <row r="16" spans="1:40" ht="47.25" customHeight="1" x14ac:dyDescent="0.25">
      <c r="A16" s="89" t="s">
        <v>239</v>
      </c>
      <c r="B16" s="89"/>
      <c r="C16" s="89"/>
      <c r="D16" s="89"/>
      <c r="E16" s="89"/>
      <c r="F16" s="89"/>
      <c r="G16" s="89"/>
      <c r="H16" s="2" t="s">
        <v>240</v>
      </c>
      <c r="I16" s="2"/>
      <c r="J16" s="2" t="s">
        <v>231</v>
      </c>
      <c r="K16" s="2" t="s">
        <v>231</v>
      </c>
      <c r="L16" s="2" t="s">
        <v>231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2" t="s">
        <v>231</v>
      </c>
      <c r="Y16" s="2" t="s">
        <v>231</v>
      </c>
      <c r="Z16" s="2" t="s">
        <v>231</v>
      </c>
      <c r="AA16" s="2">
        <v>1</v>
      </c>
    </row>
  </sheetData>
  <mergeCells count="37">
    <mergeCell ref="AG1:AN1"/>
    <mergeCell ref="A3:AA3"/>
    <mergeCell ref="A4:AA4"/>
    <mergeCell ref="A12:G12"/>
    <mergeCell ref="A13:G13"/>
    <mergeCell ref="G6:G8"/>
    <mergeCell ref="H6:H8"/>
    <mergeCell ref="I6:I8"/>
    <mergeCell ref="J6:J8"/>
    <mergeCell ref="K6:K8"/>
    <mergeCell ref="A5:I5"/>
    <mergeCell ref="J5:V5"/>
    <mergeCell ref="W5:W8"/>
    <mergeCell ref="X5:Z5"/>
    <mergeCell ref="AA5:AA8"/>
    <mergeCell ref="A6:A8"/>
    <mergeCell ref="A16:G16"/>
    <mergeCell ref="A1:AA1"/>
    <mergeCell ref="A2:AA2"/>
    <mergeCell ref="L6:L8"/>
    <mergeCell ref="M6:U6"/>
    <mergeCell ref="V6:V8"/>
    <mergeCell ref="X6:X8"/>
    <mergeCell ref="Y6:Y8"/>
    <mergeCell ref="Z6:Z8"/>
    <mergeCell ref="M7:M8"/>
    <mergeCell ref="N7:P7"/>
    <mergeCell ref="Q7:T7"/>
    <mergeCell ref="U7:U8"/>
    <mergeCell ref="F6:F8"/>
    <mergeCell ref="B6:B8"/>
    <mergeCell ref="C6:C8"/>
    <mergeCell ref="D6:D8"/>
    <mergeCell ref="E6:E8"/>
    <mergeCell ref="A14:G14"/>
    <mergeCell ref="A15:G15"/>
    <mergeCell ref="B10:AA11"/>
  </mergeCells>
  <pageMargins left="0.7" right="0.7" top="0.75" bottom="0.75" header="0.3" footer="0.3"/>
  <pageSetup paperSize="9" scale="45" orientation="landscape" r:id="rId1"/>
  <colBreaks count="1" manualBreakCount="1">
    <brk id="27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19"/>
  <sheetViews>
    <sheetView view="pageBreakPreview" zoomScale="60" zoomScaleNormal="100" workbookViewId="0">
      <selection activeCell="K56" sqref="K56"/>
    </sheetView>
  </sheetViews>
  <sheetFormatPr defaultRowHeight="15" x14ac:dyDescent="0.25"/>
  <cols>
    <col min="2" max="2" width="15.140625" customWidth="1"/>
    <col min="3" max="3" width="23.85546875" customWidth="1"/>
    <col min="4" max="4" width="31.28515625" customWidth="1"/>
    <col min="5" max="5" width="15.85546875" customWidth="1"/>
    <col min="6" max="6" width="14.42578125" customWidth="1"/>
    <col min="7" max="7" width="16.7109375" customWidth="1"/>
    <col min="8" max="8" width="14.42578125" customWidth="1"/>
    <col min="10" max="12" width="12.7109375" customWidth="1"/>
    <col min="13" max="16" width="11.5703125" customWidth="1"/>
    <col min="17" max="17" width="19.28515625" customWidth="1"/>
  </cols>
  <sheetData>
    <row r="1" spans="1:17" ht="15.75" x14ac:dyDescent="0.25">
      <c r="A1" s="72" t="s">
        <v>330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7" ht="59.25" customHeight="1" x14ac:dyDescent="0.25">
      <c r="A2" s="80" t="s">
        <v>11</v>
      </c>
      <c r="B2" s="80" t="s">
        <v>201</v>
      </c>
      <c r="C2" s="80" t="s">
        <v>241</v>
      </c>
      <c r="D2" s="80" t="s">
        <v>242</v>
      </c>
      <c r="E2" s="80" t="s">
        <v>243</v>
      </c>
      <c r="F2" s="80"/>
      <c r="G2" s="80" t="s">
        <v>244</v>
      </c>
      <c r="H2" s="80"/>
      <c r="I2" s="80" t="s">
        <v>245</v>
      </c>
      <c r="J2" s="80"/>
      <c r="K2" s="80"/>
      <c r="L2" s="80"/>
      <c r="M2" s="80"/>
      <c r="N2" s="80"/>
      <c r="O2" s="80"/>
      <c r="P2" s="80"/>
      <c r="Q2" s="80"/>
    </row>
    <row r="3" spans="1:17" ht="34.5" customHeight="1" x14ac:dyDescent="0.25">
      <c r="A3" s="80"/>
      <c r="B3" s="80"/>
      <c r="C3" s="80"/>
      <c r="D3" s="80"/>
      <c r="E3" s="80" t="s">
        <v>246</v>
      </c>
      <c r="F3" s="80" t="s">
        <v>247</v>
      </c>
      <c r="G3" s="80" t="s">
        <v>248</v>
      </c>
      <c r="H3" s="80" t="s">
        <v>249</v>
      </c>
      <c r="I3" s="80" t="s">
        <v>250</v>
      </c>
      <c r="J3" s="80" t="s">
        <v>251</v>
      </c>
      <c r="K3" s="80"/>
      <c r="L3" s="80"/>
      <c r="M3" s="80" t="s">
        <v>252</v>
      </c>
      <c r="N3" s="80"/>
      <c r="O3" s="80"/>
      <c r="P3" s="80"/>
      <c r="Q3" s="80" t="s">
        <v>220</v>
      </c>
    </row>
    <row r="4" spans="1:17" ht="63" x14ac:dyDescent="0.25">
      <c r="A4" s="80"/>
      <c r="B4" s="80"/>
      <c r="C4" s="80"/>
      <c r="D4" s="80"/>
      <c r="E4" s="80"/>
      <c r="F4" s="80"/>
      <c r="G4" s="80"/>
      <c r="H4" s="80"/>
      <c r="I4" s="80"/>
      <c r="J4" s="2" t="s">
        <v>221</v>
      </c>
      <c r="K4" s="2" t="s">
        <v>222</v>
      </c>
      <c r="L4" s="2" t="s">
        <v>223</v>
      </c>
      <c r="M4" s="2" t="s">
        <v>224</v>
      </c>
      <c r="N4" s="2" t="s">
        <v>225</v>
      </c>
      <c r="O4" s="2" t="s">
        <v>226</v>
      </c>
      <c r="P4" s="2" t="s">
        <v>253</v>
      </c>
      <c r="Q4" s="80"/>
    </row>
    <row r="5" spans="1:17" ht="15.75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  <c r="Q5" s="2">
        <v>17</v>
      </c>
    </row>
    <row r="6" spans="1:17" ht="63" x14ac:dyDescent="0.25">
      <c r="A6" s="2">
        <v>1</v>
      </c>
      <c r="B6" s="3" t="s">
        <v>314</v>
      </c>
      <c r="C6" s="3" t="s">
        <v>315</v>
      </c>
      <c r="D6" s="3" t="s">
        <v>316</v>
      </c>
      <c r="E6" s="3" t="s">
        <v>317</v>
      </c>
      <c r="F6" s="40">
        <v>6</v>
      </c>
      <c r="G6" s="2" t="s">
        <v>318</v>
      </c>
      <c r="H6" s="2">
        <v>6</v>
      </c>
      <c r="I6" s="3">
        <f>K6</f>
        <v>32</v>
      </c>
      <c r="J6" s="3"/>
      <c r="K6" s="3">
        <v>32</v>
      </c>
      <c r="L6" s="3"/>
      <c r="M6" s="3"/>
      <c r="N6" s="3"/>
      <c r="O6" s="3">
        <f>K6</f>
        <v>32</v>
      </c>
      <c r="P6" s="3"/>
      <c r="Q6" s="3"/>
    </row>
    <row r="7" spans="1:17" ht="15.75" x14ac:dyDescent="0.25">
      <c r="A7" s="2" t="s">
        <v>228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5.75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.75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.75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15.75" x14ac:dyDescent="0.2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15.75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15.75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15.75" x14ac:dyDescent="0.2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15.75" x14ac:dyDescent="0.2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15.75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17" ht="15.75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</row>
    <row r="18" spans="1:17" ht="15.75" x14ac:dyDescent="0.2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</row>
    <row r="19" spans="1:17" ht="15.75" x14ac:dyDescent="0.2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</row>
  </sheetData>
  <mergeCells count="16">
    <mergeCell ref="A1:Q1"/>
    <mergeCell ref="I2:Q2"/>
    <mergeCell ref="E3:E4"/>
    <mergeCell ref="F3:F4"/>
    <mergeCell ref="G3:G4"/>
    <mergeCell ref="H3:H4"/>
    <mergeCell ref="I3:I4"/>
    <mergeCell ref="J3:L3"/>
    <mergeCell ref="M3:P3"/>
    <mergeCell ref="Q3:Q4"/>
    <mergeCell ref="A2:A4"/>
    <mergeCell ref="B2:B4"/>
    <mergeCell ref="C2:C4"/>
    <mergeCell ref="D2:D4"/>
    <mergeCell ref="E2:F2"/>
    <mergeCell ref="G2:H2"/>
  </mergeCells>
  <pageMargins left="0.7" right="0.7" top="0.75" bottom="0.75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8"/>
  <sheetViews>
    <sheetView view="pageBreakPreview" topLeftCell="A10" zoomScaleNormal="100" zoomScaleSheetLayoutView="100" workbookViewId="0">
      <selection activeCell="L12" sqref="L12"/>
    </sheetView>
  </sheetViews>
  <sheetFormatPr defaultRowHeight="15" x14ac:dyDescent="0.25"/>
  <cols>
    <col min="1" max="6" width="9.140625" style="47"/>
    <col min="7" max="7" width="23.140625" style="47" customWidth="1"/>
    <col min="8" max="8" width="9.140625" style="47"/>
  </cols>
  <sheetData>
    <row r="1" spans="1:10" x14ac:dyDescent="0.25">
      <c r="A1" s="47" t="s">
        <v>331</v>
      </c>
      <c r="B1" s="65" t="s">
        <v>336</v>
      </c>
      <c r="C1" s="65"/>
      <c r="D1" s="65"/>
      <c r="E1" s="65"/>
      <c r="F1" s="65"/>
      <c r="G1" s="65"/>
      <c r="H1" s="47" t="s">
        <v>332</v>
      </c>
      <c r="J1">
        <v>20</v>
      </c>
    </row>
    <row r="2" spans="1:10" x14ac:dyDescent="0.25">
      <c r="B2" s="66"/>
      <c r="C2" s="66"/>
      <c r="D2" s="66"/>
      <c r="E2" s="66"/>
      <c r="F2" s="66"/>
      <c r="G2" s="66"/>
    </row>
    <row r="3" spans="1:10" s="56" customFormat="1" ht="45" customHeight="1" x14ac:dyDescent="0.25">
      <c r="A3" s="61">
        <v>1</v>
      </c>
      <c r="B3" s="67" t="s">
        <v>343</v>
      </c>
      <c r="C3" s="67"/>
      <c r="D3" s="67"/>
      <c r="E3" s="67"/>
      <c r="F3" s="67"/>
      <c r="G3" s="67"/>
      <c r="H3" s="61">
        <v>2</v>
      </c>
      <c r="I3" s="56">
        <v>1</v>
      </c>
    </row>
    <row r="4" spans="1:10" s="56" customFormat="1" ht="45" customHeight="1" x14ac:dyDescent="0.25">
      <c r="A4" s="61">
        <v>2</v>
      </c>
      <c r="B4" s="67" t="s">
        <v>327</v>
      </c>
      <c r="C4" s="67"/>
      <c r="D4" s="67"/>
      <c r="E4" s="67"/>
      <c r="F4" s="67"/>
      <c r="G4" s="67"/>
      <c r="H4" s="61">
        <f>H3+I3</f>
        <v>3</v>
      </c>
      <c r="I4" s="56">
        <v>1</v>
      </c>
    </row>
    <row r="5" spans="1:10" s="56" customFormat="1" ht="59.25" customHeight="1" x14ac:dyDescent="0.25">
      <c r="A5" s="61">
        <v>3</v>
      </c>
      <c r="B5" s="67" t="s">
        <v>16</v>
      </c>
      <c r="C5" s="67"/>
      <c r="D5" s="67"/>
      <c r="E5" s="67"/>
      <c r="F5" s="67"/>
      <c r="G5" s="67"/>
      <c r="H5" s="61">
        <f t="shared" ref="H5:H18" si="0">H4+I4</f>
        <v>4</v>
      </c>
      <c r="I5" s="56">
        <v>1</v>
      </c>
    </row>
    <row r="6" spans="1:10" s="56" customFormat="1" ht="58.5" customHeight="1" x14ac:dyDescent="0.25">
      <c r="A6" s="61">
        <v>4</v>
      </c>
      <c r="B6" s="68" t="s">
        <v>344</v>
      </c>
      <c r="C6" s="69"/>
      <c r="D6" s="69"/>
      <c r="E6" s="69"/>
      <c r="F6" s="69"/>
      <c r="G6" s="70"/>
      <c r="H6" s="61">
        <f t="shared" si="0"/>
        <v>5</v>
      </c>
      <c r="I6" s="56">
        <v>1</v>
      </c>
    </row>
    <row r="7" spans="1:10" s="56" customFormat="1" ht="60.75" customHeight="1" x14ac:dyDescent="0.25">
      <c r="A7" s="61">
        <v>5</v>
      </c>
      <c r="B7" s="67" t="s">
        <v>335</v>
      </c>
      <c r="C7" s="67"/>
      <c r="D7" s="67"/>
      <c r="E7" s="67"/>
      <c r="F7" s="67"/>
      <c r="G7" s="67"/>
      <c r="H7" s="61">
        <f t="shared" si="0"/>
        <v>6</v>
      </c>
      <c r="I7" s="56">
        <v>1</v>
      </c>
    </row>
    <row r="8" spans="1:10" s="56" customFormat="1" ht="44.25" customHeight="1" x14ac:dyDescent="0.25">
      <c r="A8" s="61">
        <v>6</v>
      </c>
      <c r="B8" s="67" t="s">
        <v>328</v>
      </c>
      <c r="C8" s="67"/>
      <c r="D8" s="67"/>
      <c r="E8" s="67"/>
      <c r="F8" s="67"/>
      <c r="G8" s="67"/>
      <c r="H8" s="61">
        <f t="shared" si="0"/>
        <v>7</v>
      </c>
      <c r="I8" s="56">
        <v>1</v>
      </c>
    </row>
    <row r="9" spans="1:10" s="56" customFormat="1" ht="44.25" customHeight="1" x14ac:dyDescent="0.25">
      <c r="A9" s="61">
        <v>7</v>
      </c>
      <c r="B9" s="67" t="s">
        <v>48</v>
      </c>
      <c r="C9" s="67"/>
      <c r="D9" s="67"/>
      <c r="E9" s="67"/>
      <c r="F9" s="67"/>
      <c r="G9" s="67"/>
      <c r="H9" s="61">
        <f t="shared" si="0"/>
        <v>8</v>
      </c>
      <c r="I9" s="56">
        <v>2</v>
      </c>
    </row>
    <row r="10" spans="1:10" s="56" customFormat="1" ht="44.25" customHeight="1" x14ac:dyDescent="0.25">
      <c r="A10" s="61">
        <v>8</v>
      </c>
      <c r="B10" s="67" t="s">
        <v>80</v>
      </c>
      <c r="C10" s="67"/>
      <c r="D10" s="67"/>
      <c r="E10" s="67"/>
      <c r="F10" s="67"/>
      <c r="G10" s="67"/>
      <c r="H10" s="61">
        <f t="shared" si="0"/>
        <v>10</v>
      </c>
      <c r="I10" s="56">
        <v>2</v>
      </c>
    </row>
    <row r="11" spans="1:10" s="56" customFormat="1" ht="44.25" customHeight="1" x14ac:dyDescent="0.25">
      <c r="A11" s="61">
        <v>9</v>
      </c>
      <c r="B11" s="67" t="s">
        <v>116</v>
      </c>
      <c r="C11" s="67"/>
      <c r="D11" s="67"/>
      <c r="E11" s="67"/>
      <c r="F11" s="67"/>
      <c r="G11" s="67"/>
      <c r="H11" s="61">
        <f t="shared" si="0"/>
        <v>12</v>
      </c>
      <c r="I11" s="56">
        <v>2</v>
      </c>
    </row>
    <row r="12" spans="1:10" s="56" customFormat="1" ht="66.75" customHeight="1" x14ac:dyDescent="0.25">
      <c r="A12" s="61">
        <v>10</v>
      </c>
      <c r="B12" s="67" t="s">
        <v>144</v>
      </c>
      <c r="C12" s="67"/>
      <c r="D12" s="67"/>
      <c r="E12" s="67"/>
      <c r="F12" s="67"/>
      <c r="G12" s="67"/>
      <c r="H12" s="61">
        <f t="shared" si="0"/>
        <v>14</v>
      </c>
      <c r="I12" s="56">
        <v>1</v>
      </c>
    </row>
    <row r="13" spans="1:10" s="56" customFormat="1" ht="44.25" customHeight="1" x14ac:dyDescent="0.25">
      <c r="A13" s="61">
        <v>11</v>
      </c>
      <c r="B13" s="67" t="s">
        <v>346</v>
      </c>
      <c r="C13" s="67"/>
      <c r="D13" s="67"/>
      <c r="E13" s="67"/>
      <c r="F13" s="67"/>
      <c r="G13" s="67"/>
      <c r="H13" s="61">
        <f t="shared" si="0"/>
        <v>15</v>
      </c>
      <c r="I13" s="56">
        <v>1</v>
      </c>
    </row>
    <row r="14" spans="1:10" s="56" customFormat="1" ht="44.25" customHeight="1" x14ac:dyDescent="0.25">
      <c r="A14" s="61">
        <v>12</v>
      </c>
      <c r="B14" s="67" t="s">
        <v>345</v>
      </c>
      <c r="C14" s="67"/>
      <c r="D14" s="67"/>
      <c r="E14" s="67"/>
      <c r="F14" s="67"/>
      <c r="G14" s="67"/>
      <c r="H14" s="61">
        <f t="shared" si="0"/>
        <v>16</v>
      </c>
      <c r="I14" s="56">
        <v>1</v>
      </c>
    </row>
    <row r="15" spans="1:10" s="56" customFormat="1" ht="60" customHeight="1" x14ac:dyDescent="0.25">
      <c r="A15" s="61">
        <v>13</v>
      </c>
      <c r="B15" s="67" t="s">
        <v>348</v>
      </c>
      <c r="C15" s="67"/>
      <c r="D15" s="67"/>
      <c r="E15" s="67"/>
      <c r="F15" s="67"/>
      <c r="G15" s="67"/>
      <c r="H15" s="61">
        <f t="shared" si="0"/>
        <v>17</v>
      </c>
      <c r="I15" s="56">
        <v>1</v>
      </c>
    </row>
    <row r="16" spans="1:10" s="56" customFormat="1" ht="44.25" customHeight="1" x14ac:dyDescent="0.25">
      <c r="A16" s="61">
        <v>14</v>
      </c>
      <c r="B16" s="67" t="s">
        <v>179</v>
      </c>
      <c r="C16" s="67"/>
      <c r="D16" s="67"/>
      <c r="E16" s="67"/>
      <c r="F16" s="67"/>
      <c r="G16" s="67"/>
      <c r="H16" s="61">
        <f t="shared" si="0"/>
        <v>18</v>
      </c>
      <c r="I16" s="56">
        <v>1</v>
      </c>
    </row>
    <row r="17" spans="1:9" s="56" customFormat="1" ht="44.25" customHeight="1" x14ac:dyDescent="0.25">
      <c r="A17" s="61">
        <v>15</v>
      </c>
      <c r="B17" s="67" t="s">
        <v>191</v>
      </c>
      <c r="C17" s="67"/>
      <c r="D17" s="67"/>
      <c r="E17" s="67"/>
      <c r="F17" s="67"/>
      <c r="G17" s="67"/>
      <c r="H17" s="61">
        <f t="shared" si="0"/>
        <v>19</v>
      </c>
      <c r="I17" s="56">
        <v>1</v>
      </c>
    </row>
    <row r="18" spans="1:9" s="56" customFormat="1" ht="44.25" customHeight="1" x14ac:dyDescent="0.25">
      <c r="A18" s="61">
        <v>16</v>
      </c>
      <c r="B18" s="67" t="s">
        <v>347</v>
      </c>
      <c r="C18" s="67"/>
      <c r="D18" s="67"/>
      <c r="E18" s="67"/>
      <c r="F18" s="67"/>
      <c r="G18" s="67"/>
      <c r="H18" s="61">
        <f t="shared" si="0"/>
        <v>20</v>
      </c>
      <c r="I18" s="56">
        <v>1</v>
      </c>
    </row>
  </sheetData>
  <mergeCells count="17">
    <mergeCell ref="B14:G14"/>
    <mergeCell ref="B15:G15"/>
    <mergeCell ref="B16:G16"/>
    <mergeCell ref="B17:G17"/>
    <mergeCell ref="B18:G18"/>
    <mergeCell ref="B1:G2"/>
    <mergeCell ref="B13:G13"/>
    <mergeCell ref="B3:G3"/>
    <mergeCell ref="B5:G5"/>
    <mergeCell ref="B4:G4"/>
    <mergeCell ref="B6:G6"/>
    <mergeCell ref="B7:G7"/>
    <mergeCell ref="B8:G8"/>
    <mergeCell ref="B9:G9"/>
    <mergeCell ref="B10:G10"/>
    <mergeCell ref="B11:G11"/>
    <mergeCell ref="B12:G12"/>
  </mergeCells>
  <pageMargins left="0.7" right="0.7" top="0.75" bottom="0.75" header="0.3" footer="0.3"/>
  <pageSetup paperSize="9" scale="9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23"/>
  <sheetViews>
    <sheetView workbookViewId="0">
      <selection activeCell="C24" sqref="C24"/>
    </sheetView>
  </sheetViews>
  <sheetFormatPr defaultRowHeight="15" x14ac:dyDescent="0.25"/>
  <cols>
    <col min="2" max="2" width="99.5703125" customWidth="1"/>
  </cols>
  <sheetData>
    <row r="1" spans="1:2" ht="76.5" customHeight="1" x14ac:dyDescent="0.25">
      <c r="A1" s="83" t="s">
        <v>270</v>
      </c>
      <c r="B1" s="83"/>
    </row>
    <row r="3" spans="1:2" ht="15.75" x14ac:dyDescent="0.25">
      <c r="A3" s="2" t="s">
        <v>254</v>
      </c>
      <c r="B3" s="9" t="s">
        <v>255</v>
      </c>
    </row>
    <row r="4" spans="1:2" ht="15.75" x14ac:dyDescent="0.25">
      <c r="A4" s="80">
        <v>1</v>
      </c>
      <c r="B4" s="10" t="s">
        <v>256</v>
      </c>
    </row>
    <row r="5" spans="1:2" ht="15.75" x14ac:dyDescent="0.25">
      <c r="A5" s="80"/>
      <c r="B5" s="10" t="s">
        <v>257</v>
      </c>
    </row>
    <row r="6" spans="1:2" ht="15.75" x14ac:dyDescent="0.25">
      <c r="A6" s="80">
        <v>2</v>
      </c>
      <c r="B6" s="3" t="s">
        <v>256</v>
      </c>
    </row>
    <row r="7" spans="1:2" ht="15.75" x14ac:dyDescent="0.25">
      <c r="A7" s="80"/>
      <c r="B7" s="3" t="s">
        <v>258</v>
      </c>
    </row>
    <row r="8" spans="1:2" ht="15.75" x14ac:dyDescent="0.25">
      <c r="A8" s="80"/>
      <c r="B8" s="3" t="s">
        <v>259</v>
      </c>
    </row>
    <row r="9" spans="1:2" ht="15.75" x14ac:dyDescent="0.25">
      <c r="A9" s="80">
        <v>3</v>
      </c>
      <c r="B9" s="3" t="s">
        <v>256</v>
      </c>
    </row>
    <row r="10" spans="1:2" ht="15.75" x14ac:dyDescent="0.25">
      <c r="A10" s="80"/>
      <c r="B10" s="3" t="s">
        <v>258</v>
      </c>
    </row>
    <row r="11" spans="1:2" ht="15.75" x14ac:dyDescent="0.25">
      <c r="A11" s="80"/>
      <c r="B11" s="3" t="s">
        <v>260</v>
      </c>
    </row>
    <row r="12" spans="1:2" ht="15.75" x14ac:dyDescent="0.25">
      <c r="A12" s="80">
        <v>4</v>
      </c>
      <c r="B12" s="3" t="s">
        <v>256</v>
      </c>
    </row>
    <row r="13" spans="1:2" ht="15.75" x14ac:dyDescent="0.25">
      <c r="A13" s="80"/>
      <c r="B13" s="3" t="s">
        <v>261</v>
      </c>
    </row>
    <row r="14" spans="1:2" ht="15.75" x14ac:dyDescent="0.25">
      <c r="A14" s="80">
        <v>5</v>
      </c>
      <c r="B14" s="3" t="s">
        <v>262</v>
      </c>
    </row>
    <row r="15" spans="1:2" ht="15.75" x14ac:dyDescent="0.25">
      <c r="A15" s="80"/>
      <c r="B15" s="3" t="s">
        <v>263</v>
      </c>
    </row>
    <row r="16" spans="1:2" ht="15.75" x14ac:dyDescent="0.25">
      <c r="A16" s="80">
        <v>6</v>
      </c>
      <c r="B16" s="3" t="s">
        <v>264</v>
      </c>
    </row>
    <row r="17" spans="1:2" ht="15.75" x14ac:dyDescent="0.25">
      <c r="A17" s="80"/>
      <c r="B17" s="3" t="s">
        <v>265</v>
      </c>
    </row>
    <row r="18" spans="1:2" ht="15.75" x14ac:dyDescent="0.25">
      <c r="A18" s="80">
        <v>7</v>
      </c>
      <c r="B18" s="3" t="s">
        <v>262</v>
      </c>
    </row>
    <row r="19" spans="1:2" ht="15.75" x14ac:dyDescent="0.25">
      <c r="A19" s="80"/>
      <c r="B19" s="3" t="s">
        <v>266</v>
      </c>
    </row>
    <row r="20" spans="1:2" ht="15.75" x14ac:dyDescent="0.25">
      <c r="A20" s="80"/>
      <c r="B20" s="3" t="s">
        <v>267</v>
      </c>
    </row>
    <row r="21" spans="1:2" ht="15.75" x14ac:dyDescent="0.25">
      <c r="A21" s="80">
        <v>8</v>
      </c>
      <c r="B21" s="3" t="s">
        <v>262</v>
      </c>
    </row>
    <row r="22" spans="1:2" ht="15.75" x14ac:dyDescent="0.25">
      <c r="A22" s="80"/>
      <c r="B22" s="3" t="s">
        <v>268</v>
      </c>
    </row>
    <row r="23" spans="1:2" ht="15.75" x14ac:dyDescent="0.25">
      <c r="A23" s="2">
        <v>9</v>
      </c>
      <c r="B23" s="3" t="s">
        <v>269</v>
      </c>
    </row>
  </sheetData>
  <mergeCells count="9">
    <mergeCell ref="A18:A20"/>
    <mergeCell ref="A21:A22"/>
    <mergeCell ref="A1:B1"/>
    <mergeCell ref="A4:A5"/>
    <mergeCell ref="A6:A8"/>
    <mergeCell ref="A9:A11"/>
    <mergeCell ref="A12:A13"/>
    <mergeCell ref="A14:A15"/>
    <mergeCell ref="A16:A17"/>
  </mergeCells>
  <hyperlinks>
    <hyperlink ref="B3" location="Par3569" tooltip="&lt;1&gt; ЛЭП - протяженность линий электропередачи территориальной сетевой организации в одноцепном выражении (при определении протяженности воздушных и кабельных линий электропередачи низкого напряжения учитываются только трехфазные участки линий), км;" display="Par3569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16"/>
  <sheetViews>
    <sheetView workbookViewId="0">
      <selection activeCell="B27" sqref="B27"/>
    </sheetView>
  </sheetViews>
  <sheetFormatPr defaultRowHeight="15" x14ac:dyDescent="0.25"/>
  <cols>
    <col min="1" max="1" width="6.42578125" bestFit="1" customWidth="1"/>
    <col min="2" max="2" width="115.7109375" customWidth="1"/>
  </cols>
  <sheetData>
    <row r="1" spans="1:2" ht="81" customHeight="1" x14ac:dyDescent="0.25">
      <c r="A1" s="83" t="s">
        <v>280</v>
      </c>
      <c r="B1" s="83"/>
    </row>
    <row r="2" spans="1:2" ht="15.75" x14ac:dyDescent="0.25">
      <c r="A2" s="2" t="s">
        <v>11</v>
      </c>
      <c r="B2" s="2" t="s">
        <v>271</v>
      </c>
    </row>
    <row r="3" spans="1:2" ht="15.75" x14ac:dyDescent="0.25">
      <c r="A3" s="80">
        <v>1</v>
      </c>
      <c r="B3" s="3" t="s">
        <v>256</v>
      </c>
    </row>
    <row r="4" spans="1:2" ht="15.75" x14ac:dyDescent="0.25">
      <c r="A4" s="80"/>
      <c r="B4" s="3" t="s">
        <v>272</v>
      </c>
    </row>
    <row r="5" spans="1:2" ht="15.75" x14ac:dyDescent="0.25">
      <c r="A5" s="80">
        <v>2</v>
      </c>
      <c r="B5" s="3" t="s">
        <v>256</v>
      </c>
    </row>
    <row r="6" spans="1:2" ht="15.75" x14ac:dyDescent="0.25">
      <c r="A6" s="80"/>
      <c r="B6" s="3" t="s">
        <v>261</v>
      </c>
    </row>
    <row r="7" spans="1:2" ht="15.75" x14ac:dyDescent="0.25">
      <c r="A7" s="80">
        <v>3</v>
      </c>
      <c r="B7" s="3" t="s">
        <v>273</v>
      </c>
    </row>
    <row r="8" spans="1:2" ht="15.75" x14ac:dyDescent="0.25">
      <c r="A8" s="80"/>
      <c r="B8" s="3" t="s">
        <v>274</v>
      </c>
    </row>
    <row r="9" spans="1:2" ht="15.75" x14ac:dyDescent="0.25">
      <c r="A9" s="80">
        <v>4</v>
      </c>
      <c r="B9" s="3" t="s">
        <v>273</v>
      </c>
    </row>
    <row r="10" spans="1:2" ht="15.75" x14ac:dyDescent="0.25">
      <c r="A10" s="80"/>
      <c r="B10" s="3" t="s">
        <v>275</v>
      </c>
    </row>
    <row r="11" spans="1:2" ht="15.75" x14ac:dyDescent="0.25">
      <c r="A11" s="80">
        <v>5</v>
      </c>
      <c r="B11" s="3" t="s">
        <v>276</v>
      </c>
    </row>
    <row r="12" spans="1:2" ht="15.75" x14ac:dyDescent="0.25">
      <c r="A12" s="80"/>
      <c r="B12" s="3" t="s">
        <v>277</v>
      </c>
    </row>
    <row r="13" spans="1:2" ht="15.75" x14ac:dyDescent="0.25">
      <c r="A13" s="80">
        <v>6</v>
      </c>
      <c r="B13" s="3" t="s">
        <v>276</v>
      </c>
    </row>
    <row r="14" spans="1:2" ht="15.75" x14ac:dyDescent="0.25">
      <c r="A14" s="80"/>
      <c r="B14" s="3" t="s">
        <v>278</v>
      </c>
    </row>
    <row r="15" spans="1:2" ht="15.75" x14ac:dyDescent="0.25">
      <c r="A15" s="2">
        <v>7</v>
      </c>
      <c r="B15" s="3" t="s">
        <v>279</v>
      </c>
    </row>
    <row r="16" spans="1:2" ht="15.75" x14ac:dyDescent="0.25">
      <c r="A16" s="2">
        <v>8</v>
      </c>
      <c r="B16" s="3" t="s">
        <v>269</v>
      </c>
    </row>
  </sheetData>
  <mergeCells count="7">
    <mergeCell ref="A11:A12"/>
    <mergeCell ref="A13:A14"/>
    <mergeCell ref="A1:B1"/>
    <mergeCell ref="A3:A4"/>
    <mergeCell ref="A5:A6"/>
    <mergeCell ref="A7:A8"/>
    <mergeCell ref="A9:A1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23"/>
  <sheetViews>
    <sheetView view="pageBreakPreview" zoomScale="115" zoomScaleNormal="100" zoomScaleSheetLayoutView="115" workbookViewId="0"/>
  </sheetViews>
  <sheetFormatPr defaultRowHeight="15" x14ac:dyDescent="0.25"/>
  <cols>
    <col min="1" max="2" width="39.5703125" customWidth="1"/>
  </cols>
  <sheetData>
    <row r="1" spans="1:2" ht="45" x14ac:dyDescent="0.25">
      <c r="A1" s="23" t="s">
        <v>333</v>
      </c>
      <c r="B1" s="23" t="s">
        <v>333</v>
      </c>
    </row>
    <row r="2" spans="1:2" ht="45" x14ac:dyDescent="0.25">
      <c r="A2" s="23" t="s">
        <v>333</v>
      </c>
      <c r="B2" s="23" t="s">
        <v>333</v>
      </c>
    </row>
    <row r="3" spans="1:2" ht="45" x14ac:dyDescent="0.25">
      <c r="A3" s="23" t="s">
        <v>333</v>
      </c>
      <c r="B3" s="23" t="s">
        <v>333</v>
      </c>
    </row>
    <row r="4" spans="1:2" ht="45" x14ac:dyDescent="0.25">
      <c r="A4" s="23" t="s">
        <v>333</v>
      </c>
      <c r="B4" s="23" t="s">
        <v>333</v>
      </c>
    </row>
    <row r="5" spans="1:2" ht="45" x14ac:dyDescent="0.25">
      <c r="A5" s="23" t="s">
        <v>333</v>
      </c>
      <c r="B5" s="23" t="s">
        <v>333</v>
      </c>
    </row>
    <row r="6" spans="1:2" ht="45" x14ac:dyDescent="0.25">
      <c r="A6" s="23" t="s">
        <v>333</v>
      </c>
      <c r="B6" s="23" t="s">
        <v>333</v>
      </c>
    </row>
    <row r="7" spans="1:2" ht="45" x14ac:dyDescent="0.25">
      <c r="A7" s="23" t="s">
        <v>333</v>
      </c>
      <c r="B7" s="23" t="s">
        <v>333</v>
      </c>
    </row>
    <row r="8" spans="1:2" ht="45" x14ac:dyDescent="0.25">
      <c r="A8" s="23" t="s">
        <v>333</v>
      </c>
      <c r="B8" s="23" t="s">
        <v>333</v>
      </c>
    </row>
    <row r="9" spans="1:2" ht="45" x14ac:dyDescent="0.25">
      <c r="A9" s="23" t="s">
        <v>333</v>
      </c>
      <c r="B9" s="23" t="s">
        <v>333</v>
      </c>
    </row>
    <row r="10" spans="1:2" ht="45" x14ac:dyDescent="0.25">
      <c r="A10" s="23" t="s">
        <v>333</v>
      </c>
      <c r="B10" s="23" t="s">
        <v>333</v>
      </c>
    </row>
    <row r="11" spans="1:2" ht="45" x14ac:dyDescent="0.25">
      <c r="A11" s="23" t="s">
        <v>333</v>
      </c>
      <c r="B11" s="23" t="s">
        <v>333</v>
      </c>
    </row>
    <row r="12" spans="1:2" ht="45" x14ac:dyDescent="0.25">
      <c r="A12" s="23" t="s">
        <v>333</v>
      </c>
      <c r="B12" s="23" t="s">
        <v>333</v>
      </c>
    </row>
    <row r="13" spans="1:2" ht="45" x14ac:dyDescent="0.25">
      <c r="A13" s="23" t="s">
        <v>333</v>
      </c>
      <c r="B13" s="23" t="s">
        <v>333</v>
      </c>
    </row>
    <row r="14" spans="1:2" ht="45" x14ac:dyDescent="0.25">
      <c r="A14" s="23" t="s">
        <v>333</v>
      </c>
      <c r="B14" s="23" t="s">
        <v>333</v>
      </c>
    </row>
    <row r="15" spans="1:2" ht="45" x14ac:dyDescent="0.25">
      <c r="A15" s="23" t="s">
        <v>333</v>
      </c>
      <c r="B15" s="23" t="s">
        <v>333</v>
      </c>
    </row>
    <row r="16" spans="1:2" ht="45" x14ac:dyDescent="0.25">
      <c r="A16" s="23" t="s">
        <v>333</v>
      </c>
      <c r="B16" s="23" t="s">
        <v>333</v>
      </c>
    </row>
    <row r="17" spans="1:2" ht="45" x14ac:dyDescent="0.25">
      <c r="A17" s="23" t="s">
        <v>333</v>
      </c>
      <c r="B17" s="23" t="s">
        <v>333</v>
      </c>
    </row>
    <row r="18" spans="1:2" ht="45" x14ac:dyDescent="0.25">
      <c r="A18" s="23" t="s">
        <v>333</v>
      </c>
      <c r="B18" s="23" t="s">
        <v>333</v>
      </c>
    </row>
    <row r="19" spans="1:2" ht="45" x14ac:dyDescent="0.25">
      <c r="A19" s="23" t="s">
        <v>333</v>
      </c>
      <c r="B19" s="23" t="s">
        <v>333</v>
      </c>
    </row>
    <row r="20" spans="1:2" x14ac:dyDescent="0.25">
      <c r="A20" s="44"/>
      <c r="B20" s="44"/>
    </row>
    <row r="21" spans="1:2" x14ac:dyDescent="0.25">
      <c r="A21" s="44"/>
      <c r="B21" s="44"/>
    </row>
    <row r="22" spans="1:2" x14ac:dyDescent="0.25">
      <c r="A22" s="44"/>
      <c r="B22" s="44"/>
    </row>
    <row r="23" spans="1:2" x14ac:dyDescent="0.25">
      <c r="A23" s="44"/>
      <c r="B23" s="4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7"/>
  <sheetViews>
    <sheetView view="pageBreakPreview" topLeftCell="A7" zoomScale="85" zoomScaleNormal="100" zoomScaleSheetLayoutView="85" workbookViewId="0">
      <selection activeCell="C9" sqref="C9"/>
    </sheetView>
  </sheetViews>
  <sheetFormatPr defaultRowHeight="15" x14ac:dyDescent="0.25"/>
  <cols>
    <col min="1" max="1" width="40.7109375" bestFit="1" customWidth="1"/>
    <col min="2" max="2" width="39.85546875" bestFit="1" customWidth="1"/>
    <col min="3" max="3" width="34.140625" bestFit="1" customWidth="1"/>
    <col min="15" max="15" width="56.28515625" customWidth="1"/>
  </cols>
  <sheetData>
    <row r="1" spans="1:3" ht="139.5" customHeight="1" x14ac:dyDescent="0.25">
      <c r="A1" s="73" t="s">
        <v>4</v>
      </c>
      <c r="B1" s="73"/>
      <c r="C1" s="73"/>
    </row>
    <row r="2" spans="1:3" ht="15.75" x14ac:dyDescent="0.25">
      <c r="A2" s="72"/>
      <c r="B2" s="72"/>
      <c r="C2" s="72"/>
    </row>
    <row r="3" spans="1:3" ht="30" customHeight="1" x14ac:dyDescent="0.25">
      <c r="A3" s="72" t="s">
        <v>343</v>
      </c>
      <c r="B3" s="72"/>
      <c r="C3" s="72"/>
    </row>
    <row r="4" spans="1:3" ht="15.75" x14ac:dyDescent="0.25">
      <c r="A4" s="75" t="s">
        <v>6</v>
      </c>
      <c r="B4" s="75"/>
      <c r="C4" s="75"/>
    </row>
    <row r="5" spans="1:3" ht="15.75" x14ac:dyDescent="0.25">
      <c r="A5" s="74" t="s">
        <v>0</v>
      </c>
      <c r="B5" s="74"/>
      <c r="C5" s="74"/>
    </row>
    <row r="6" spans="1:3" ht="15.75" x14ac:dyDescent="0.25">
      <c r="A6" s="48"/>
      <c r="B6" s="48"/>
      <c r="C6" s="48"/>
    </row>
    <row r="7" spans="1:3" ht="78.75" x14ac:dyDescent="0.25">
      <c r="A7" s="49" t="s">
        <v>1</v>
      </c>
      <c r="B7" s="2" t="s">
        <v>2</v>
      </c>
      <c r="C7" s="2" t="s">
        <v>3</v>
      </c>
    </row>
    <row r="8" spans="1:3" ht="15.75" x14ac:dyDescent="0.25">
      <c r="A8" s="2">
        <v>1</v>
      </c>
      <c r="B8" s="2">
        <v>2</v>
      </c>
      <c r="C8" s="2">
        <v>3</v>
      </c>
    </row>
    <row r="9" spans="1:3" ht="15.75" x14ac:dyDescent="0.25">
      <c r="A9" s="2">
        <v>1</v>
      </c>
      <c r="B9" s="2">
        <v>0</v>
      </c>
      <c r="C9" s="3">
        <v>101</v>
      </c>
    </row>
    <row r="10" spans="1:3" ht="15.75" x14ac:dyDescent="0.25">
      <c r="A10" s="2">
        <v>2</v>
      </c>
      <c r="B10" s="2">
        <v>0</v>
      </c>
      <c r="C10" s="3">
        <f>C9</f>
        <v>101</v>
      </c>
    </row>
    <row r="11" spans="1:3" ht="15.75" x14ac:dyDescent="0.25">
      <c r="A11" s="2">
        <v>3</v>
      </c>
      <c r="B11" s="2">
        <v>0</v>
      </c>
      <c r="C11" s="3">
        <f t="shared" ref="C11:C20" si="0">C10</f>
        <v>101</v>
      </c>
    </row>
    <row r="12" spans="1:3" ht="15.75" x14ac:dyDescent="0.25">
      <c r="A12" s="2">
        <v>4</v>
      </c>
      <c r="B12" s="2">
        <v>0</v>
      </c>
      <c r="C12" s="3">
        <f t="shared" si="0"/>
        <v>101</v>
      </c>
    </row>
    <row r="13" spans="1:3" ht="15.75" x14ac:dyDescent="0.25">
      <c r="A13" s="2">
        <v>5</v>
      </c>
      <c r="B13" s="2">
        <v>0</v>
      </c>
      <c r="C13" s="3">
        <f t="shared" si="0"/>
        <v>101</v>
      </c>
    </row>
    <row r="14" spans="1:3" ht="15.75" x14ac:dyDescent="0.25">
      <c r="A14" s="2">
        <v>6</v>
      </c>
      <c r="B14" s="2">
        <v>0</v>
      </c>
      <c r="C14" s="3">
        <f t="shared" si="0"/>
        <v>101</v>
      </c>
    </row>
    <row r="15" spans="1:3" ht="15.75" x14ac:dyDescent="0.25">
      <c r="A15" s="2">
        <v>7</v>
      </c>
      <c r="B15" s="2">
        <v>0</v>
      </c>
      <c r="C15" s="3">
        <f t="shared" si="0"/>
        <v>101</v>
      </c>
    </row>
    <row r="16" spans="1:3" ht="15.75" x14ac:dyDescent="0.25">
      <c r="A16" s="2">
        <v>8</v>
      </c>
      <c r="B16" s="2">
        <v>0</v>
      </c>
      <c r="C16" s="3">
        <f t="shared" si="0"/>
        <v>101</v>
      </c>
    </row>
    <row r="17" spans="1:5" ht="15.75" x14ac:dyDescent="0.25">
      <c r="A17" s="2">
        <v>9</v>
      </c>
      <c r="B17" s="2">
        <v>0</v>
      </c>
      <c r="C17" s="3">
        <f t="shared" si="0"/>
        <v>101</v>
      </c>
    </row>
    <row r="18" spans="1:5" ht="15.75" x14ac:dyDescent="0.25">
      <c r="A18" s="2">
        <v>10</v>
      </c>
      <c r="B18" s="2">
        <v>0</v>
      </c>
      <c r="C18" s="3">
        <f t="shared" si="0"/>
        <v>101</v>
      </c>
    </row>
    <row r="19" spans="1:5" ht="15.75" x14ac:dyDescent="0.25">
      <c r="A19" s="2">
        <v>11</v>
      </c>
      <c r="B19" s="2">
        <v>0</v>
      </c>
      <c r="C19" s="3">
        <f t="shared" si="0"/>
        <v>101</v>
      </c>
    </row>
    <row r="20" spans="1:5" ht="15.75" x14ac:dyDescent="0.25">
      <c r="A20" s="2">
        <v>12</v>
      </c>
      <c r="B20" s="2">
        <v>0</v>
      </c>
      <c r="C20" s="3">
        <f t="shared" si="0"/>
        <v>101</v>
      </c>
      <c r="D20" s="8">
        <f>C19</f>
        <v>101</v>
      </c>
      <c r="E20" s="8">
        <f>SUM(B9:B20)</f>
        <v>0</v>
      </c>
    </row>
    <row r="21" spans="1:5" ht="15.75" x14ac:dyDescent="0.25">
      <c r="A21" s="48"/>
      <c r="B21" s="48"/>
      <c r="C21" s="48"/>
    </row>
    <row r="22" spans="1:5" ht="15.75" x14ac:dyDescent="0.25">
      <c r="A22" s="76" t="s">
        <v>5</v>
      </c>
      <c r="B22" s="76"/>
      <c r="C22" s="76"/>
    </row>
    <row r="23" spans="1:5" ht="15.75" x14ac:dyDescent="0.25">
      <c r="A23" s="48"/>
      <c r="B23" s="48"/>
      <c r="C23" s="48"/>
    </row>
    <row r="24" spans="1:5" ht="15.75" x14ac:dyDescent="0.25">
      <c r="A24" s="50" t="s">
        <v>325</v>
      </c>
      <c r="B24" s="50" t="s">
        <v>326</v>
      </c>
      <c r="C24" s="36" t="s">
        <v>23</v>
      </c>
    </row>
    <row r="25" spans="1:5" ht="15.75" x14ac:dyDescent="0.25">
      <c r="A25" s="36" t="s">
        <v>19</v>
      </c>
      <c r="B25" s="36" t="s">
        <v>20</v>
      </c>
      <c r="C25" s="36" t="s">
        <v>22</v>
      </c>
    </row>
    <row r="26" spans="1:5" x14ac:dyDescent="0.25">
      <c r="A26" s="71"/>
      <c r="B26" s="71"/>
      <c r="C26" s="71"/>
    </row>
    <row r="27" spans="1:5" x14ac:dyDescent="0.25">
      <c r="A27" t="s">
        <v>21</v>
      </c>
    </row>
  </sheetData>
  <mergeCells count="7">
    <mergeCell ref="A26:C26"/>
    <mergeCell ref="A2:C2"/>
    <mergeCell ref="A1:C1"/>
    <mergeCell ref="A3:C3"/>
    <mergeCell ref="A5:C5"/>
    <mergeCell ref="A4:C4"/>
    <mergeCell ref="A22:C22"/>
  </mergeCells>
  <pageMargins left="0.7" right="0.7" top="0.75" bottom="0.75" header="0.3" footer="0.3"/>
  <pageSetup paperSize="9" scale="76" orientation="portrait" r:id="rId1"/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view="pageBreakPreview" zoomScale="85" zoomScaleNormal="100" zoomScaleSheetLayoutView="85" workbookViewId="0">
      <selection activeCell="E12" sqref="E12"/>
    </sheetView>
  </sheetViews>
  <sheetFormatPr defaultRowHeight="15" x14ac:dyDescent="0.25"/>
  <cols>
    <col min="1" max="1" width="30.5703125" customWidth="1"/>
    <col min="2" max="2" width="27.140625" customWidth="1"/>
    <col min="3" max="3" width="24.42578125" customWidth="1"/>
    <col min="6" max="6" width="41.5703125" bestFit="1" customWidth="1"/>
  </cols>
  <sheetData>
    <row r="1" spans="1:6" ht="30" customHeight="1" x14ac:dyDescent="0.25">
      <c r="A1" s="78" t="s">
        <v>327</v>
      </c>
      <c r="B1" s="78"/>
      <c r="C1" s="78"/>
    </row>
    <row r="2" spans="1:6" ht="15.75" x14ac:dyDescent="0.25">
      <c r="A2" s="75" t="str">
        <f>'1.1'!A4:C4</f>
        <v>ЗАО "ГПЗ-Эстейт"</v>
      </c>
      <c r="B2" s="75"/>
      <c r="C2" s="75"/>
    </row>
    <row r="3" spans="1:6" ht="15.75" x14ac:dyDescent="0.25">
      <c r="A3" s="74" t="s">
        <v>0</v>
      </c>
      <c r="B3" s="74"/>
      <c r="C3" s="74"/>
    </row>
    <row r="4" spans="1:6" ht="15.75" x14ac:dyDescent="0.25">
      <c r="A4" s="48"/>
      <c r="B4" s="48"/>
      <c r="C4" s="48"/>
    </row>
    <row r="5" spans="1:6" ht="40.5" customHeight="1" x14ac:dyDescent="0.25">
      <c r="A5" s="77" t="s">
        <v>349</v>
      </c>
      <c r="B5" s="77"/>
      <c r="C5" s="49">
        <f>'1.1'!D20</f>
        <v>101</v>
      </c>
      <c r="F5" s="7" t="s">
        <v>7</v>
      </c>
    </row>
    <row r="6" spans="1:6" ht="37.5" customHeight="1" x14ac:dyDescent="0.25">
      <c r="A6" s="77" t="s">
        <v>8</v>
      </c>
      <c r="B6" s="77"/>
      <c r="C6" s="49">
        <f>'1.1'!E20</f>
        <v>0</v>
      </c>
      <c r="F6" s="7" t="s">
        <v>9</v>
      </c>
    </row>
    <row r="7" spans="1:6" ht="39.75" customHeight="1" x14ac:dyDescent="0.25">
      <c r="A7" s="77" t="s">
        <v>10</v>
      </c>
      <c r="B7" s="77"/>
      <c r="C7" s="49">
        <f>C6/C5</f>
        <v>0</v>
      </c>
      <c r="F7" s="7" t="s">
        <v>281</v>
      </c>
    </row>
    <row r="8" spans="1:6" ht="15.75" x14ac:dyDescent="0.25">
      <c r="A8" s="48"/>
      <c r="B8" s="48"/>
      <c r="C8" s="48"/>
    </row>
    <row r="9" spans="1:6" ht="15.75" x14ac:dyDescent="0.25">
      <c r="A9" s="50" t="str">
        <f>'1.1'!A24</f>
        <v>Ведущий экономист</v>
      </c>
      <c r="B9" s="50" t="str">
        <f>'1.1'!B24</f>
        <v>Рыжков А.Ю.</v>
      </c>
      <c r="C9" s="36" t="str">
        <f>'1.1'!C24</f>
        <v>_____________________</v>
      </c>
    </row>
    <row r="10" spans="1:6" ht="15.75" x14ac:dyDescent="0.25">
      <c r="A10" s="36" t="str">
        <f>'1.1'!A25</f>
        <v xml:space="preserve">Должность  </v>
      </c>
      <c r="B10" s="36" t="str">
        <f>'1.1'!B25</f>
        <v xml:space="preserve">Ф.И.О. </v>
      </c>
      <c r="C10" s="36" t="str">
        <f>'1.1'!C25</f>
        <v>Подпись</v>
      </c>
    </row>
    <row r="11" spans="1:6" ht="15.75" x14ac:dyDescent="0.25">
      <c r="A11" s="48"/>
      <c r="B11" s="48"/>
      <c r="C11" s="48"/>
    </row>
    <row r="12" spans="1:6" ht="15.75" x14ac:dyDescent="0.25">
      <c r="A12" s="48"/>
      <c r="B12" s="48"/>
      <c r="C12" s="48"/>
    </row>
  </sheetData>
  <mergeCells count="6">
    <mergeCell ref="A7:B7"/>
    <mergeCell ref="A1:C1"/>
    <mergeCell ref="A3:C3"/>
    <mergeCell ref="A2:C2"/>
    <mergeCell ref="A5:B5"/>
    <mergeCell ref="A6:B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5"/>
  <sheetViews>
    <sheetView view="pageBreakPreview" zoomScale="85" zoomScaleNormal="100" zoomScaleSheetLayoutView="85" workbookViewId="0">
      <selection sqref="A1:D1"/>
    </sheetView>
  </sheetViews>
  <sheetFormatPr defaultRowHeight="15" x14ac:dyDescent="0.25"/>
  <cols>
    <col min="1" max="1" width="7.42578125" customWidth="1"/>
    <col min="2" max="2" width="42.5703125" customWidth="1"/>
    <col min="3" max="3" width="37.140625" customWidth="1"/>
    <col min="4" max="4" width="27.28515625" customWidth="1"/>
  </cols>
  <sheetData>
    <row r="1" spans="1:20" ht="66.75" customHeight="1" x14ac:dyDescent="0.25">
      <c r="A1" s="72" t="s">
        <v>16</v>
      </c>
      <c r="B1" s="72"/>
      <c r="C1" s="72"/>
      <c r="D1" s="72"/>
    </row>
    <row r="2" spans="1:20" ht="15.75" x14ac:dyDescent="0.25">
      <c r="A2" s="75" t="str">
        <f>'1.2'!A2:C2</f>
        <v>ЗАО "ГПЗ-Эстейт"</v>
      </c>
      <c r="B2" s="75"/>
      <c r="C2" s="75"/>
      <c r="D2" s="75"/>
    </row>
    <row r="3" spans="1:20" ht="15.75" x14ac:dyDescent="0.25">
      <c r="A3" s="81" t="str">
        <f>'1.2'!A3:C3</f>
        <v>Наименование сетевой организации</v>
      </c>
      <c r="B3" s="81"/>
      <c r="C3" s="81"/>
      <c r="D3" s="81"/>
    </row>
    <row r="4" spans="1:20" ht="15.75" x14ac:dyDescent="0.25">
      <c r="A4" s="2" t="s">
        <v>11</v>
      </c>
      <c r="B4" s="80" t="s">
        <v>12</v>
      </c>
      <c r="C4" s="80"/>
      <c r="D4" s="2" t="s">
        <v>13</v>
      </c>
    </row>
    <row r="5" spans="1:20" ht="33" customHeight="1" x14ac:dyDescent="0.25">
      <c r="A5" s="2">
        <v>1</v>
      </c>
      <c r="B5" s="80" t="s">
        <v>14</v>
      </c>
      <c r="C5" s="80"/>
      <c r="D5" s="2">
        <f>'1.2'!C5</f>
        <v>101</v>
      </c>
      <c r="G5" s="82" t="s">
        <v>15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ht="32.25" customHeight="1" x14ac:dyDescent="0.25">
      <c r="A6" s="2">
        <v>2</v>
      </c>
      <c r="B6" s="80" t="s">
        <v>17</v>
      </c>
      <c r="C6" s="80"/>
      <c r="D6" s="2">
        <f>('8.1'!I10*'8.1'!M10)/'1.3'!D5</f>
        <v>0</v>
      </c>
      <c r="G6" s="79" t="s">
        <v>282</v>
      </c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</row>
    <row r="7" spans="1:20" ht="33.75" customHeight="1" x14ac:dyDescent="0.25">
      <c r="A7" s="2">
        <v>3</v>
      </c>
      <c r="B7" s="80" t="s">
        <v>18</v>
      </c>
      <c r="C7" s="80"/>
      <c r="D7" s="2">
        <f>'8.1'!M10/'1.3'!D5</f>
        <v>0</v>
      </c>
      <c r="G7" s="79" t="s">
        <v>283</v>
      </c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</row>
    <row r="8" spans="1:20" ht="18.75" x14ac:dyDescent="0.25">
      <c r="A8" s="4"/>
      <c r="B8" s="4"/>
      <c r="C8" s="5"/>
      <c r="D8" s="48"/>
    </row>
    <row r="9" spans="1:20" ht="15.75" x14ac:dyDescent="0.25">
      <c r="A9" s="48"/>
      <c r="B9" s="50" t="str">
        <f>'1.2'!A9</f>
        <v>Ведущий экономист</v>
      </c>
      <c r="C9" s="50" t="str">
        <f>'1.2'!B9</f>
        <v>Рыжков А.Ю.</v>
      </c>
      <c r="D9" s="36" t="str">
        <f>'1.2'!C9</f>
        <v>_____________________</v>
      </c>
    </row>
    <row r="10" spans="1:20" ht="15.75" x14ac:dyDescent="0.25">
      <c r="A10" s="48"/>
      <c r="B10" s="36" t="str">
        <f>'1.2'!A10</f>
        <v xml:space="preserve">Должность  </v>
      </c>
      <c r="C10" s="36" t="str">
        <f>'1.2'!B10</f>
        <v xml:space="preserve">Ф.И.О. </v>
      </c>
      <c r="D10" s="36" t="str">
        <f>'1.2'!C10</f>
        <v>Подпись</v>
      </c>
    </row>
    <row r="11" spans="1:20" ht="15.75" x14ac:dyDescent="0.25">
      <c r="A11" s="4"/>
      <c r="B11" s="4"/>
      <c r="C11" s="6"/>
      <c r="D11" s="48"/>
    </row>
    <row r="12" spans="1:20" ht="18.75" x14ac:dyDescent="0.25">
      <c r="A12" s="4"/>
      <c r="B12" s="4"/>
      <c r="C12" s="5"/>
      <c r="D12" s="48"/>
    </row>
    <row r="13" spans="1:20" ht="15.75" x14ac:dyDescent="0.25">
      <c r="A13" s="4"/>
      <c r="B13" s="4"/>
      <c r="C13" s="6"/>
      <c r="D13" s="48"/>
    </row>
    <row r="14" spans="1:20" ht="15.75" x14ac:dyDescent="0.25">
      <c r="A14" s="48"/>
      <c r="B14" s="48"/>
      <c r="C14" s="48"/>
      <c r="D14" s="48"/>
    </row>
    <row r="15" spans="1:20" ht="15.75" x14ac:dyDescent="0.25">
      <c r="A15" s="48"/>
      <c r="B15" s="48"/>
      <c r="C15" s="48"/>
      <c r="D15" s="48"/>
    </row>
  </sheetData>
  <mergeCells count="10">
    <mergeCell ref="A1:D1"/>
    <mergeCell ref="A2:D2"/>
    <mergeCell ref="A3:D3"/>
    <mergeCell ref="G5:T5"/>
    <mergeCell ref="G6:T6"/>
    <mergeCell ref="G7:T7"/>
    <mergeCell ref="B5:C5"/>
    <mergeCell ref="B4:C4"/>
    <mergeCell ref="B6:C6"/>
    <mergeCell ref="B7:C7"/>
  </mergeCells>
  <pageMargins left="0.7" right="0.7" top="0.75" bottom="0.75" header="0.3" footer="0.3"/>
  <pageSetup paperSize="9" scale="76" orientation="portrait" r:id="rId1"/>
  <colBreaks count="1" manualBreakCount="1">
    <brk id="4" max="4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8"/>
  <sheetViews>
    <sheetView view="pageBreakPreview" zoomScale="85" zoomScaleNormal="100" zoomScaleSheetLayoutView="85" workbookViewId="0">
      <selection activeCell="E5" sqref="E5"/>
    </sheetView>
  </sheetViews>
  <sheetFormatPr defaultRowHeight="15" x14ac:dyDescent="0.25"/>
  <cols>
    <col min="1" max="1" width="6.42578125" bestFit="1" customWidth="1"/>
    <col min="2" max="2" width="29.140625" customWidth="1"/>
    <col min="3" max="3" width="30.42578125" customWidth="1"/>
    <col min="4" max="4" width="29.140625" customWidth="1"/>
  </cols>
  <sheetData>
    <row r="1" spans="1:25" ht="52.5" customHeight="1" x14ac:dyDescent="0.25">
      <c r="A1" s="72" t="s">
        <v>344</v>
      </c>
      <c r="B1" s="72"/>
      <c r="C1" s="72"/>
      <c r="D1" s="72"/>
    </row>
    <row r="2" spans="1:25" ht="15.75" x14ac:dyDescent="0.25">
      <c r="A2" s="78" t="str">
        <f>'1.3'!A2:C2</f>
        <v>ЗАО "ГПЗ-Эстейт"</v>
      </c>
      <c r="B2" s="78"/>
      <c r="C2" s="78"/>
      <c r="D2" s="78"/>
    </row>
    <row r="3" spans="1:25" ht="15.75" x14ac:dyDescent="0.25">
      <c r="A3" s="81" t="str">
        <f>'1.3'!A3:C3</f>
        <v>Наименование сетевой организации</v>
      </c>
      <c r="B3" s="81"/>
      <c r="C3" s="81"/>
      <c r="D3" s="81"/>
    </row>
    <row r="4" spans="1:25" ht="15.75" x14ac:dyDescent="0.25">
      <c r="A4" s="2" t="s">
        <v>11</v>
      </c>
      <c r="B4" s="80" t="s">
        <v>12</v>
      </c>
      <c r="C4" s="80"/>
      <c r="D4" s="2" t="s">
        <v>13</v>
      </c>
    </row>
    <row r="5" spans="1:25" ht="15.75" x14ac:dyDescent="0.25">
      <c r="A5" s="3">
        <v>1</v>
      </c>
      <c r="B5" s="80" t="s">
        <v>24</v>
      </c>
      <c r="C5" s="80"/>
      <c r="D5" s="2">
        <v>0</v>
      </c>
      <c r="F5" s="83" t="s">
        <v>25</v>
      </c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25" ht="15.75" x14ac:dyDescent="0.25">
      <c r="A6" s="4"/>
      <c r="B6" s="4"/>
      <c r="C6" s="6"/>
      <c r="D6" s="48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</row>
    <row r="7" spans="1:25" ht="15.75" x14ac:dyDescent="0.25">
      <c r="A7" s="4"/>
      <c r="B7" s="51" t="str">
        <f>'1.3'!B9</f>
        <v>Ведущий экономист</v>
      </c>
      <c r="C7" s="51" t="str">
        <f>'1.3'!C9</f>
        <v>Рыжков А.Ю.</v>
      </c>
      <c r="D7" s="6" t="str">
        <f>'1.3'!D9</f>
        <v>_____________________</v>
      </c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</row>
    <row r="8" spans="1:25" ht="15.75" x14ac:dyDescent="0.25">
      <c r="A8" s="4"/>
      <c r="B8" s="6" t="str">
        <f>'1.3'!B10</f>
        <v xml:space="preserve">Должность  </v>
      </c>
      <c r="C8" s="6" t="str">
        <f>'1.3'!C10</f>
        <v xml:space="preserve">Ф.И.О. </v>
      </c>
      <c r="D8" s="6" t="str">
        <f>'1.3'!D10</f>
        <v>Подпись</v>
      </c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</row>
    <row r="9" spans="1:25" ht="15.75" x14ac:dyDescent="0.25">
      <c r="A9" s="48"/>
      <c r="B9" s="48"/>
      <c r="C9" s="48"/>
      <c r="D9" s="48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</row>
    <row r="10" spans="1:25" ht="15.75" x14ac:dyDescent="0.25">
      <c r="A10" s="48"/>
      <c r="B10" s="48"/>
      <c r="C10" s="48"/>
      <c r="D10" s="48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</row>
    <row r="11" spans="1:25" ht="15.75" x14ac:dyDescent="0.25">
      <c r="A11" s="48"/>
      <c r="B11" s="48"/>
      <c r="C11" s="48"/>
      <c r="D11" s="48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</row>
    <row r="12" spans="1:25" ht="15.75" x14ac:dyDescent="0.25">
      <c r="A12" s="48"/>
      <c r="B12" s="48"/>
      <c r="C12" s="48"/>
      <c r="D12" s="48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</row>
    <row r="13" spans="1:25" ht="15.75" x14ac:dyDescent="0.25">
      <c r="A13" s="48"/>
      <c r="B13" s="48"/>
      <c r="C13" s="48"/>
      <c r="D13" s="48"/>
    </row>
    <row r="14" spans="1:25" ht="15.75" x14ac:dyDescent="0.25">
      <c r="A14" s="48"/>
      <c r="B14" s="48"/>
      <c r="C14" s="48"/>
      <c r="D14" s="48"/>
    </row>
    <row r="15" spans="1:25" ht="15.75" x14ac:dyDescent="0.25">
      <c r="A15" s="48"/>
      <c r="B15" s="48"/>
      <c r="C15" s="48"/>
      <c r="D15" s="48"/>
    </row>
    <row r="16" spans="1:25" ht="15.75" x14ac:dyDescent="0.25">
      <c r="A16" s="48"/>
      <c r="B16" s="48"/>
      <c r="C16" s="48"/>
      <c r="D16" s="48"/>
    </row>
    <row r="17" spans="1:4" ht="15.75" x14ac:dyDescent="0.25">
      <c r="A17" s="48"/>
      <c r="B17" s="48"/>
      <c r="C17" s="48"/>
      <c r="D17" s="48"/>
    </row>
    <row r="18" spans="1:4" ht="15.75" x14ac:dyDescent="0.25">
      <c r="A18" s="48"/>
      <c r="B18" s="48"/>
      <c r="C18" s="48"/>
      <c r="D18" s="48"/>
    </row>
  </sheetData>
  <mergeCells count="6">
    <mergeCell ref="F5:Y12"/>
    <mergeCell ref="B4:C4"/>
    <mergeCell ref="B5:C5"/>
    <mergeCell ref="A1:D1"/>
    <mergeCell ref="A2:D2"/>
    <mergeCell ref="A3:D3"/>
  </mergeCells>
  <pageMargins left="0.7" right="0.7" top="0.75" bottom="0.75" header="0.3" footer="0.3"/>
  <pageSetup paperSize="9" scale="91" orientation="portrait" r:id="rId1"/>
  <colBreaks count="1" manualBreakCount="1">
    <brk id="4" max="5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X13"/>
  <sheetViews>
    <sheetView view="pageBreakPreview" zoomScaleNormal="100" zoomScaleSheetLayoutView="100" workbookViewId="0">
      <selection activeCell="I4" sqref="I1:I1048576"/>
    </sheetView>
  </sheetViews>
  <sheetFormatPr defaultRowHeight="15" x14ac:dyDescent="0.25"/>
  <cols>
    <col min="1" max="1" width="25" customWidth="1"/>
    <col min="2" max="2" width="16.140625" customWidth="1"/>
    <col min="3" max="3" width="16.42578125" customWidth="1"/>
    <col min="4" max="6" width="9.140625" hidden="1" customWidth="1"/>
    <col min="7" max="8" width="0" hidden="1" customWidth="1"/>
    <col min="9" max="9" width="9.140625" hidden="1" customWidth="1"/>
    <col min="10" max="11" width="9.140625" customWidth="1"/>
  </cols>
  <sheetData>
    <row r="1" spans="1:24" ht="60" customHeight="1" x14ac:dyDescent="0.25">
      <c r="A1" s="72" t="s">
        <v>335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24" ht="15.75" x14ac:dyDescent="0.25">
      <c r="A2" s="74" t="str">
        <f>'1.4'!A2:D2</f>
        <v>ЗАО "ГПЗ-Эстейт"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24" ht="15.75" x14ac:dyDescent="0.25">
      <c r="A3" s="74" t="str">
        <f>'1.4'!A3:D3</f>
        <v>Наименование сетевой организации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24" ht="15.75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24" ht="15.75" customHeight="1" x14ac:dyDescent="0.25">
      <c r="A5" s="80" t="s">
        <v>26</v>
      </c>
      <c r="B5" s="80" t="s">
        <v>27</v>
      </c>
      <c r="C5" s="80" t="s">
        <v>28</v>
      </c>
      <c r="D5" s="80" t="s">
        <v>29</v>
      </c>
      <c r="E5" s="80"/>
      <c r="F5" s="80"/>
      <c r="G5" s="80"/>
      <c r="H5" s="80"/>
      <c r="I5" s="80"/>
      <c r="J5" s="80"/>
      <c r="K5" s="80"/>
      <c r="L5" s="80"/>
      <c r="M5" s="80"/>
      <c r="N5" s="80"/>
    </row>
    <row r="6" spans="1:24" ht="49.5" customHeight="1" x14ac:dyDescent="0.25">
      <c r="A6" s="80"/>
      <c r="B6" s="80"/>
      <c r="C6" s="80"/>
      <c r="D6" s="3">
        <v>2017</v>
      </c>
      <c r="E6" s="2" t="s">
        <v>324</v>
      </c>
      <c r="F6" s="23" t="s">
        <v>334</v>
      </c>
      <c r="G6" s="2" t="s">
        <v>319</v>
      </c>
      <c r="H6" s="2" t="s">
        <v>337</v>
      </c>
      <c r="I6" s="2" t="s">
        <v>320</v>
      </c>
      <c r="J6" s="2" t="s">
        <v>350</v>
      </c>
      <c r="K6" s="2" t="s">
        <v>321</v>
      </c>
      <c r="L6" s="2" t="s">
        <v>322</v>
      </c>
      <c r="M6" s="2" t="s">
        <v>323</v>
      </c>
    </row>
    <row r="7" spans="1:24" ht="81.75" x14ac:dyDescent="0.25">
      <c r="A7" s="2" t="s">
        <v>10</v>
      </c>
      <c r="B7" s="2"/>
      <c r="C7" s="2"/>
      <c r="D7" s="45">
        <v>0.36</v>
      </c>
      <c r="E7" s="37">
        <v>0.34899999999999998</v>
      </c>
      <c r="F7" s="57">
        <v>0</v>
      </c>
      <c r="G7" s="37">
        <v>0</v>
      </c>
      <c r="H7" s="37">
        <v>0</v>
      </c>
      <c r="I7" s="37">
        <v>0</v>
      </c>
      <c r="J7" s="37">
        <f>I7</f>
        <v>0</v>
      </c>
      <c r="K7" s="37">
        <v>0</v>
      </c>
      <c r="L7" s="37">
        <v>0</v>
      </c>
      <c r="M7" s="37">
        <v>0</v>
      </c>
      <c r="O7">
        <v>5.0000000000000001E-3</v>
      </c>
      <c r="P7" s="46" t="e">
        <f>D7-#REF!</f>
        <v>#REF!</v>
      </c>
      <c r="Q7" s="46" t="e">
        <f>#REF!-E7</f>
        <v>#REF!</v>
      </c>
      <c r="R7" s="46">
        <f>E7-G7</f>
        <v>0.34899999999999998</v>
      </c>
      <c r="S7" s="46">
        <f>G7-I7</f>
        <v>0</v>
      </c>
      <c r="T7" s="46">
        <f>I7-K7</f>
        <v>0</v>
      </c>
      <c r="U7" s="46">
        <f>K7-L7</f>
        <v>0</v>
      </c>
      <c r="V7" s="46">
        <f>L7-M7</f>
        <v>0</v>
      </c>
      <c r="W7" s="46"/>
      <c r="X7" s="46"/>
    </row>
    <row r="8" spans="1:24" ht="81.75" x14ac:dyDescent="0.25">
      <c r="A8" s="2" t="s">
        <v>30</v>
      </c>
      <c r="B8" s="2"/>
      <c r="C8" s="2"/>
      <c r="D8" s="3">
        <v>1</v>
      </c>
      <c r="E8" s="2">
        <v>1</v>
      </c>
      <c r="F8" s="57">
        <v>1</v>
      </c>
      <c r="G8" s="2">
        <v>1</v>
      </c>
      <c r="H8" s="2">
        <v>1</v>
      </c>
      <c r="I8" s="2">
        <v>1</v>
      </c>
      <c r="J8" s="2">
        <f>I8</f>
        <v>1</v>
      </c>
      <c r="K8" s="49">
        <v>1</v>
      </c>
      <c r="L8" s="49">
        <v>1</v>
      </c>
      <c r="M8" s="49">
        <v>1</v>
      </c>
    </row>
    <row r="9" spans="1:24" ht="97.5" x14ac:dyDescent="0.25">
      <c r="A9" s="2" t="s">
        <v>31</v>
      </c>
      <c r="B9" s="2"/>
      <c r="C9" s="2"/>
      <c r="D9" s="3">
        <v>0.89800000000000002</v>
      </c>
      <c r="E9" s="2">
        <v>0.871</v>
      </c>
      <c r="F9" s="59">
        <f>'2.4'!B47</f>
        <v>0.87102666666666662</v>
      </c>
      <c r="G9" s="37">
        <f>F9-$O$9</f>
        <v>0.8580266666666666</v>
      </c>
      <c r="H9" s="59">
        <f>'2.4'!B47</f>
        <v>0.87102666666666662</v>
      </c>
      <c r="I9" s="37">
        <f>G9-$O$9</f>
        <v>0.84502666666666659</v>
      </c>
      <c r="J9" s="37">
        <f>'2.4'!C47</f>
        <v>0.87102666666666662</v>
      </c>
      <c r="K9" s="37">
        <f>I9-$O$9</f>
        <v>0.83202666666666658</v>
      </c>
      <c r="L9" s="37">
        <f>K9-$O$9</f>
        <v>0.81902666666666657</v>
      </c>
      <c r="M9" s="37">
        <f>L9-$O$9</f>
        <v>0.80602666666666656</v>
      </c>
      <c r="O9">
        <v>1.3000000000000012E-2</v>
      </c>
      <c r="P9" s="46" t="e">
        <f>D9-#REF!</f>
        <v>#REF!</v>
      </c>
      <c r="Q9" s="46" t="e">
        <f>#REF!-E9</f>
        <v>#REF!</v>
      </c>
      <c r="R9" s="46">
        <f>E9-G9</f>
        <v>1.2973333333333392E-2</v>
      </c>
      <c r="S9" s="46">
        <f>G9-I9</f>
        <v>1.3000000000000012E-2</v>
      </c>
      <c r="T9" s="46">
        <f>I9-K9</f>
        <v>1.3000000000000012E-2</v>
      </c>
      <c r="U9" s="46">
        <f>K9-L9</f>
        <v>1.3000000000000012E-2</v>
      </c>
      <c r="V9" s="46">
        <f>L9-M9</f>
        <v>1.3000000000000012E-2</v>
      </c>
    </row>
    <row r="10" spans="1:24" ht="15.75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</row>
    <row r="11" spans="1:24" ht="15.75" x14ac:dyDescent="0.2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</row>
    <row r="12" spans="1:24" ht="15.75" x14ac:dyDescent="0.25">
      <c r="A12" s="48"/>
      <c r="B12" s="50" t="str">
        <f>'1.4'!B7</f>
        <v>Ведущий экономист</v>
      </c>
      <c r="C12" s="36"/>
      <c r="D12" s="48"/>
      <c r="E12" s="36"/>
      <c r="F12" s="50" t="str">
        <f>'1.4'!C7</f>
        <v>Рыжков А.Ю.</v>
      </c>
      <c r="G12" s="36"/>
      <c r="H12" s="36"/>
      <c r="I12" s="48"/>
      <c r="J12" s="48"/>
      <c r="K12" s="48"/>
      <c r="L12" s="48"/>
      <c r="M12" s="36" t="str">
        <f>'1.4'!D7</f>
        <v>_____________________</v>
      </c>
      <c r="N12" s="48"/>
      <c r="P12" t="e">
        <f>#REF!-#REF!</f>
        <v>#REF!</v>
      </c>
    </row>
    <row r="13" spans="1:24" ht="15.75" x14ac:dyDescent="0.25">
      <c r="A13" s="48"/>
      <c r="B13" s="36" t="str">
        <f>'1.4'!B8</f>
        <v xml:space="preserve">Должность  </v>
      </c>
      <c r="C13" s="36"/>
      <c r="D13" s="48"/>
      <c r="E13" s="36"/>
      <c r="F13" s="36" t="str">
        <f>'1.4'!C8</f>
        <v xml:space="preserve">Ф.И.О. </v>
      </c>
      <c r="G13" s="36"/>
      <c r="H13" s="36"/>
      <c r="I13" s="48"/>
      <c r="J13" s="48"/>
      <c r="K13" s="48"/>
      <c r="L13" s="48"/>
      <c r="M13" s="36" t="str">
        <f>'1.4'!D8</f>
        <v>Подпись</v>
      </c>
      <c r="N13" s="48"/>
    </row>
  </sheetData>
  <mergeCells count="7">
    <mergeCell ref="A5:A6"/>
    <mergeCell ref="B5:B6"/>
    <mergeCell ref="C5:C6"/>
    <mergeCell ref="D5:N5"/>
    <mergeCell ref="A1:N1"/>
    <mergeCell ref="A2:N2"/>
    <mergeCell ref="A3:N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6"/>
  <sheetViews>
    <sheetView view="pageBreakPreview" zoomScale="85" zoomScaleNormal="100" zoomScaleSheetLayoutView="85" workbookViewId="0">
      <selection activeCell="D6" sqref="D6"/>
    </sheetView>
  </sheetViews>
  <sheetFormatPr defaultRowHeight="15" x14ac:dyDescent="0.25"/>
  <cols>
    <col min="1" max="1" width="7" style="7" customWidth="1"/>
    <col min="2" max="2" width="51" customWidth="1"/>
    <col min="3" max="3" width="29.5703125" customWidth="1"/>
    <col min="4" max="4" width="35.42578125" customWidth="1"/>
  </cols>
  <sheetData>
    <row r="1" spans="1:12" ht="32.25" customHeight="1" x14ac:dyDescent="0.25">
      <c r="A1" s="78" t="s">
        <v>328</v>
      </c>
      <c r="B1" s="78"/>
      <c r="C1" s="78"/>
      <c r="D1" s="78"/>
    </row>
    <row r="2" spans="1:12" ht="15.75" x14ac:dyDescent="0.25">
      <c r="A2" s="84" t="str">
        <f>'1.5'!A2:K2</f>
        <v>ЗАО "ГПЗ-Эстейт"</v>
      </c>
      <c r="B2" s="84"/>
      <c r="C2" s="84"/>
      <c r="D2" s="84"/>
    </row>
    <row r="3" spans="1:12" ht="15.75" x14ac:dyDescent="0.25">
      <c r="A3" s="84" t="str">
        <f>'1.5'!A3:K3</f>
        <v>Наименование сетевой организации</v>
      </c>
      <c r="B3" s="84"/>
      <c r="C3" s="84"/>
      <c r="D3" s="84"/>
    </row>
    <row r="4" spans="1:12" ht="65.25" customHeight="1" x14ac:dyDescent="0.25">
      <c r="A4" s="2" t="s">
        <v>11</v>
      </c>
      <c r="B4" s="52" t="s">
        <v>32</v>
      </c>
      <c r="C4" s="2" t="s">
        <v>33</v>
      </c>
      <c r="D4" s="2" t="s">
        <v>34</v>
      </c>
    </row>
    <row r="5" spans="1:12" ht="31.5" x14ac:dyDescent="0.25">
      <c r="A5" s="2">
        <v>1</v>
      </c>
      <c r="B5" s="3" t="s">
        <v>35</v>
      </c>
      <c r="C5" s="3"/>
      <c r="D5" s="2">
        <v>26.704999999999998</v>
      </c>
    </row>
    <row r="6" spans="1:12" ht="31.5" x14ac:dyDescent="0.25">
      <c r="A6" s="2">
        <v>1.1000000000000001</v>
      </c>
      <c r="B6" s="3" t="s">
        <v>36</v>
      </c>
      <c r="C6" s="3"/>
      <c r="D6" s="2">
        <f>L9</f>
        <v>22.033999999999999</v>
      </c>
      <c r="H6" t="s">
        <v>284</v>
      </c>
      <c r="I6">
        <v>0.04</v>
      </c>
      <c r="K6" t="s">
        <v>285</v>
      </c>
      <c r="L6">
        <v>20.97</v>
      </c>
    </row>
    <row r="7" spans="1:12" ht="63" x14ac:dyDescent="0.25">
      <c r="A7" s="2">
        <v>2</v>
      </c>
      <c r="B7" s="3" t="s">
        <v>37</v>
      </c>
      <c r="C7" s="2" t="s">
        <v>38</v>
      </c>
      <c r="D7" s="15">
        <f>D6/D5</f>
        <v>0.82508893465643141</v>
      </c>
      <c r="H7">
        <v>35</v>
      </c>
      <c r="I7">
        <v>0.05</v>
      </c>
    </row>
    <row r="8" spans="1:12" ht="45.75" customHeight="1" x14ac:dyDescent="0.25">
      <c r="A8" s="2">
        <v>3</v>
      </c>
      <c r="B8" s="3" t="s">
        <v>39</v>
      </c>
      <c r="C8" s="52" t="s">
        <v>40</v>
      </c>
      <c r="D8" s="2">
        <f>'1.3'!D5</f>
        <v>101</v>
      </c>
      <c r="H8">
        <v>0.4</v>
      </c>
      <c r="I8">
        <v>0.1</v>
      </c>
      <c r="L8">
        <v>1.0640000000000001</v>
      </c>
    </row>
    <row r="9" spans="1:12" ht="15.75" x14ac:dyDescent="0.25">
      <c r="A9" s="2">
        <v>4</v>
      </c>
      <c r="B9" s="3" t="s">
        <v>41</v>
      </c>
      <c r="C9" s="3"/>
      <c r="D9" s="2">
        <f>H10+I10+I11+H11+H12+I12+I13+H13</f>
        <v>194</v>
      </c>
      <c r="G9">
        <f>I9+L9</f>
        <v>22.224</v>
      </c>
      <c r="I9">
        <f>SUM(I6:I8)</f>
        <v>0.19</v>
      </c>
      <c r="L9">
        <f>SUM(L6:L8)</f>
        <v>22.033999999999999</v>
      </c>
    </row>
    <row r="10" spans="1:12" ht="15.75" x14ac:dyDescent="0.25">
      <c r="A10" s="2">
        <v>5</v>
      </c>
      <c r="B10" s="3" t="s">
        <v>42</v>
      </c>
      <c r="C10" s="3"/>
      <c r="D10" s="2">
        <v>23.4</v>
      </c>
      <c r="H10">
        <v>98</v>
      </c>
      <c r="I10">
        <v>5</v>
      </c>
    </row>
    <row r="11" spans="1:12" ht="31.5" x14ac:dyDescent="0.25">
      <c r="A11" s="2">
        <v>6</v>
      </c>
      <c r="B11" s="3" t="s">
        <v>43</v>
      </c>
      <c r="C11" s="52" t="s">
        <v>44</v>
      </c>
      <c r="D11" s="2">
        <v>5</v>
      </c>
      <c r="H11">
        <v>68</v>
      </c>
      <c r="I11">
        <v>11</v>
      </c>
    </row>
    <row r="12" spans="1:12" ht="31.5" x14ac:dyDescent="0.25">
      <c r="A12" s="2">
        <v>7</v>
      </c>
      <c r="B12" s="3" t="s">
        <v>46</v>
      </c>
      <c r="C12" s="52" t="s">
        <v>47</v>
      </c>
      <c r="D12" s="2">
        <v>7</v>
      </c>
      <c r="I12">
        <v>3</v>
      </c>
    </row>
    <row r="13" spans="1:12" ht="15.75" x14ac:dyDescent="0.25">
      <c r="A13" s="36"/>
      <c r="B13" s="48"/>
      <c r="C13" s="48"/>
      <c r="D13" s="48"/>
      <c r="H13">
        <v>6</v>
      </c>
      <c r="I13">
        <v>3</v>
      </c>
    </row>
    <row r="14" spans="1:12" ht="15.75" x14ac:dyDescent="0.25">
      <c r="A14" s="36"/>
      <c r="B14" s="48"/>
      <c r="C14" s="48"/>
      <c r="D14" s="48"/>
    </row>
    <row r="15" spans="1:12" ht="15.75" x14ac:dyDescent="0.25">
      <c r="A15" s="36"/>
      <c r="B15" s="50" t="str">
        <f>'1.5'!B12</f>
        <v>Ведущий экономист</v>
      </c>
      <c r="C15" s="50" t="str">
        <f>'1.5'!F12</f>
        <v>Рыжков А.Ю.</v>
      </c>
      <c r="D15" s="36" t="str">
        <f>'1.5'!M12</f>
        <v>_____________________</v>
      </c>
    </row>
    <row r="16" spans="1:12" ht="15.75" x14ac:dyDescent="0.25">
      <c r="A16" s="36"/>
      <c r="B16" s="36" t="str">
        <f>'1.5'!B13</f>
        <v xml:space="preserve">Должность  </v>
      </c>
      <c r="C16" s="36" t="str">
        <f>'1.5'!F13</f>
        <v xml:space="preserve">Ф.И.О. </v>
      </c>
      <c r="D16" s="36" t="str">
        <f>'1.5'!M13</f>
        <v>Подпись</v>
      </c>
    </row>
  </sheetData>
  <mergeCells count="3">
    <mergeCell ref="A1:D1"/>
    <mergeCell ref="A2:D2"/>
    <mergeCell ref="A3:D3"/>
  </mergeCells>
  <hyperlinks>
    <hyperlink ref="B4" location="Par1035" tooltip="&lt;1&gt; Протяженность линий электропередачи в одноцепном выражении (ЛЭП) - протяженность линий электропередачи территориальной сетевой организации в одноцепном выражении (при определении протяженности воздушных и кабельных линий электропередачи низкого напряж" display="Par1035" xr:uid="{00000000-0004-0000-0700-000000000000}"/>
    <hyperlink ref="C8" location="Par719" tooltip="          Форма 1.3. Расчет показателя средней продолжительности" display="Par719" xr:uid="{00000000-0004-0000-0700-000001000000}"/>
    <hyperlink ref="C11" location="Par3530" tooltip="Форма 9.1. Группы территориальных сетевых организаций," display="Par3530" xr:uid="{00000000-0004-0000-0700-000002000000}"/>
    <hyperlink ref="C12" location="Par3578" tooltip="Форма 9.2. Группы территориальных сетевых организаций," display="Par3578" xr:uid="{00000000-0004-0000-0700-000003000000}"/>
  </hyperlinks>
  <pageMargins left="0.7" right="0.7" top="0.75" bottom="0.75" header="0.3" footer="0.3"/>
  <pageSetup paperSize="9" scale="71" orientation="portrait" r:id="rId1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44"/>
  <sheetViews>
    <sheetView view="pageBreakPreview" topLeftCell="A25" zoomScale="85" zoomScaleNormal="100" zoomScaleSheetLayoutView="85" workbookViewId="0">
      <selection activeCell="J9" sqref="J9"/>
    </sheetView>
  </sheetViews>
  <sheetFormatPr defaultRowHeight="15" x14ac:dyDescent="0.25"/>
  <cols>
    <col min="1" max="1" width="53.28515625" customWidth="1"/>
    <col min="2" max="4" width="13.28515625" customWidth="1"/>
    <col min="5" max="5" width="13.85546875" customWidth="1"/>
    <col min="6" max="6" width="14" customWidth="1"/>
    <col min="10" max="10" width="11" bestFit="1" customWidth="1"/>
    <col min="11" max="11" width="13.7109375" bestFit="1" customWidth="1"/>
  </cols>
  <sheetData>
    <row r="1" spans="1:6" ht="45" customHeight="1" x14ac:dyDescent="0.25">
      <c r="A1" s="73" t="s">
        <v>79</v>
      </c>
      <c r="B1" s="73"/>
      <c r="C1" s="73"/>
      <c r="D1" s="73"/>
      <c r="E1" s="73"/>
      <c r="F1" s="73"/>
    </row>
    <row r="2" spans="1:6" ht="15.75" x14ac:dyDescent="0.25">
      <c r="A2" s="74" t="s">
        <v>48</v>
      </c>
      <c r="B2" s="74"/>
      <c r="C2" s="74"/>
      <c r="D2" s="74"/>
      <c r="E2" s="74"/>
      <c r="F2" s="74"/>
    </row>
    <row r="3" spans="1:6" ht="15.75" x14ac:dyDescent="0.25">
      <c r="A3" s="74" t="str">
        <f>'1.9'!A2:D2</f>
        <v>ЗАО "ГПЗ-Эстейт"</v>
      </c>
      <c r="B3" s="74"/>
      <c r="C3" s="74"/>
      <c r="D3" s="74"/>
      <c r="E3" s="74"/>
      <c r="F3" s="74"/>
    </row>
    <row r="4" spans="1:6" ht="15.75" x14ac:dyDescent="0.25">
      <c r="A4" s="74" t="str">
        <f>'1.9'!A3:D3</f>
        <v>Наименование сетевой организации</v>
      </c>
      <c r="B4" s="74"/>
      <c r="C4" s="74"/>
      <c r="D4" s="74"/>
      <c r="E4" s="74"/>
      <c r="F4" s="74"/>
    </row>
    <row r="5" spans="1:6" ht="15.75" x14ac:dyDescent="0.25">
      <c r="A5" s="48"/>
      <c r="B5" s="48"/>
      <c r="C5" s="48"/>
      <c r="D5" s="48"/>
      <c r="E5" s="48"/>
      <c r="F5" s="48"/>
    </row>
    <row r="6" spans="1:6" ht="15.75" x14ac:dyDescent="0.25">
      <c r="A6" s="80" t="s">
        <v>49</v>
      </c>
      <c r="B6" s="80" t="s">
        <v>50</v>
      </c>
      <c r="C6" s="80"/>
      <c r="D6" s="80" t="s">
        <v>51</v>
      </c>
      <c r="E6" s="80" t="s">
        <v>52</v>
      </c>
      <c r="F6" s="80" t="s">
        <v>53</v>
      </c>
    </row>
    <row r="7" spans="1:6" ht="31.5" x14ac:dyDescent="0.25">
      <c r="A7" s="80"/>
      <c r="B7" s="2" t="s">
        <v>54</v>
      </c>
      <c r="C7" s="2" t="s">
        <v>55</v>
      </c>
      <c r="D7" s="80"/>
      <c r="E7" s="80"/>
      <c r="F7" s="80"/>
    </row>
    <row r="8" spans="1:6" ht="15.75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</row>
    <row r="9" spans="1:6" ht="63" x14ac:dyDescent="0.25">
      <c r="A9" s="3" t="s">
        <v>56</v>
      </c>
      <c r="B9" s="2" t="s">
        <v>45</v>
      </c>
      <c r="C9" s="2" t="s">
        <v>45</v>
      </c>
      <c r="D9" s="2" t="s">
        <v>45</v>
      </c>
      <c r="E9" s="2" t="s">
        <v>45</v>
      </c>
      <c r="F9" s="2">
        <f>(F11+F12)/2</f>
        <v>1</v>
      </c>
    </row>
    <row r="10" spans="1:6" ht="15.75" x14ac:dyDescent="0.25">
      <c r="A10" s="3" t="s">
        <v>57</v>
      </c>
      <c r="B10" s="3"/>
      <c r="C10" s="3"/>
      <c r="D10" s="3"/>
      <c r="E10" s="3"/>
      <c r="F10" s="2"/>
    </row>
    <row r="11" spans="1:6" ht="63" x14ac:dyDescent="0.25">
      <c r="A11" s="3" t="s">
        <v>58</v>
      </c>
      <c r="B11" s="3">
        <v>1</v>
      </c>
      <c r="C11" s="3">
        <v>1</v>
      </c>
      <c r="D11" s="3">
        <f>B11/C11*100</f>
        <v>100</v>
      </c>
      <c r="E11" s="2" t="s">
        <v>59</v>
      </c>
      <c r="F11" s="2">
        <v>1</v>
      </c>
    </row>
    <row r="12" spans="1:6" ht="78.75" x14ac:dyDescent="0.25">
      <c r="A12" s="3" t="s">
        <v>60</v>
      </c>
      <c r="B12" s="3">
        <f>B14+B15+B16+B17</f>
        <v>4</v>
      </c>
      <c r="C12" s="3">
        <f>C14+C15+C16+C17</f>
        <v>4</v>
      </c>
      <c r="D12" s="3">
        <f>B12/C12*100</f>
        <v>100</v>
      </c>
      <c r="E12" s="2" t="s">
        <v>59</v>
      </c>
      <c r="F12" s="2">
        <v>1</v>
      </c>
    </row>
    <row r="13" spans="1:6" ht="15.75" x14ac:dyDescent="0.25">
      <c r="A13" s="3" t="s">
        <v>61</v>
      </c>
      <c r="B13" s="3"/>
      <c r="C13" s="3"/>
      <c r="D13" s="3"/>
      <c r="E13" s="3"/>
      <c r="F13" s="2"/>
    </row>
    <row r="14" spans="1:6" ht="31.5" x14ac:dyDescent="0.25">
      <c r="A14" s="3" t="s">
        <v>62</v>
      </c>
      <c r="B14" s="3">
        <v>1</v>
      </c>
      <c r="C14" s="3">
        <v>1</v>
      </c>
      <c r="D14" s="3">
        <f>B14/C14*100</f>
        <v>100</v>
      </c>
      <c r="E14" s="2" t="s">
        <v>45</v>
      </c>
      <c r="F14" s="2" t="s">
        <v>45</v>
      </c>
    </row>
    <row r="15" spans="1:6" ht="63" x14ac:dyDescent="0.25">
      <c r="A15" s="3" t="s">
        <v>63</v>
      </c>
      <c r="B15" s="3">
        <v>1</v>
      </c>
      <c r="C15" s="3">
        <v>1</v>
      </c>
      <c r="D15" s="3">
        <f>B15/C15*100</f>
        <v>100</v>
      </c>
      <c r="E15" s="2" t="s">
        <v>45</v>
      </c>
      <c r="F15" s="2" t="s">
        <v>45</v>
      </c>
    </row>
    <row r="16" spans="1:6" ht="47.25" x14ac:dyDescent="0.25">
      <c r="A16" s="3" t="s">
        <v>64</v>
      </c>
      <c r="B16" s="3">
        <v>1</v>
      </c>
      <c r="C16" s="3">
        <v>1</v>
      </c>
      <c r="D16" s="3">
        <f>B16/C16*100</f>
        <v>100</v>
      </c>
      <c r="E16" s="2" t="s">
        <v>45</v>
      </c>
      <c r="F16" s="2" t="s">
        <v>45</v>
      </c>
    </row>
    <row r="17" spans="1:13" ht="63" x14ac:dyDescent="0.25">
      <c r="A17" s="3" t="s">
        <v>65</v>
      </c>
      <c r="B17" s="3">
        <v>1</v>
      </c>
      <c r="C17" s="3">
        <v>1</v>
      </c>
      <c r="D17" s="3">
        <f>B17/C17*100</f>
        <v>100</v>
      </c>
      <c r="E17" s="2" t="s">
        <v>45</v>
      </c>
      <c r="F17" s="2" t="s">
        <v>45</v>
      </c>
    </row>
    <row r="18" spans="1:13" ht="63" x14ac:dyDescent="0.25">
      <c r="A18" s="3" t="s">
        <v>66</v>
      </c>
      <c r="B18" s="2" t="s">
        <v>45</v>
      </c>
      <c r="C18" s="2" t="s">
        <v>45</v>
      </c>
      <c r="D18" s="2" t="s">
        <v>45</v>
      </c>
      <c r="E18" s="2" t="s">
        <v>45</v>
      </c>
      <c r="F18" s="2">
        <f>(F20+F21+F22)/3</f>
        <v>2</v>
      </c>
    </row>
    <row r="19" spans="1:13" ht="15.75" x14ac:dyDescent="0.25">
      <c r="A19" s="3" t="s">
        <v>57</v>
      </c>
      <c r="B19" s="3"/>
      <c r="C19" s="3"/>
      <c r="D19" s="3"/>
      <c r="E19" s="3"/>
      <c r="F19" s="2"/>
    </row>
    <row r="20" spans="1:13" ht="47.25" x14ac:dyDescent="0.25">
      <c r="A20" s="3" t="s">
        <v>67</v>
      </c>
      <c r="B20" s="3">
        <v>1</v>
      </c>
      <c r="C20" s="3">
        <v>1</v>
      </c>
      <c r="D20" s="3">
        <f>B20/C20*100</f>
        <v>100</v>
      </c>
      <c r="E20" s="2" t="s">
        <v>59</v>
      </c>
      <c r="F20" s="2">
        <v>2</v>
      </c>
    </row>
    <row r="21" spans="1:13" ht="63" x14ac:dyDescent="0.25">
      <c r="A21" s="3" t="s">
        <v>68</v>
      </c>
      <c r="B21" s="3">
        <v>0</v>
      </c>
      <c r="C21" s="3">
        <v>0</v>
      </c>
      <c r="D21" s="3">
        <v>100</v>
      </c>
      <c r="E21" s="2" t="s">
        <v>59</v>
      </c>
      <c r="F21" s="2">
        <v>2</v>
      </c>
    </row>
    <row r="22" spans="1:13" ht="63" x14ac:dyDescent="0.25">
      <c r="A22" s="3" t="s">
        <v>69</v>
      </c>
      <c r="B22" s="3">
        <v>0</v>
      </c>
      <c r="C22" s="3">
        <v>0</v>
      </c>
      <c r="D22" s="3">
        <v>100</v>
      </c>
      <c r="E22" s="2" t="s">
        <v>59</v>
      </c>
      <c r="F22" s="2">
        <v>2</v>
      </c>
    </row>
    <row r="23" spans="1:13" ht="63" x14ac:dyDescent="0.25">
      <c r="A23" s="3" t="s">
        <v>70</v>
      </c>
      <c r="B23" s="3">
        <v>1</v>
      </c>
      <c r="C23" s="3">
        <v>1</v>
      </c>
      <c r="D23" s="3">
        <f>B23/C23*100</f>
        <v>100</v>
      </c>
      <c r="E23" s="2" t="s">
        <v>59</v>
      </c>
      <c r="F23" s="2">
        <v>2</v>
      </c>
    </row>
    <row r="24" spans="1:13" ht="94.5" x14ac:dyDescent="0.25">
      <c r="A24" s="3" t="s">
        <v>71</v>
      </c>
      <c r="B24" s="3">
        <v>1</v>
      </c>
      <c r="C24" s="3">
        <v>1</v>
      </c>
      <c r="D24" s="3">
        <f>B24/C24*100</f>
        <v>100</v>
      </c>
      <c r="E24" s="2" t="s">
        <v>59</v>
      </c>
      <c r="F24" s="2">
        <v>2</v>
      </c>
    </row>
    <row r="25" spans="1:13" ht="63" x14ac:dyDescent="0.25">
      <c r="A25" s="3" t="s">
        <v>72</v>
      </c>
      <c r="B25" s="3">
        <v>0</v>
      </c>
      <c r="C25" s="3">
        <v>0</v>
      </c>
      <c r="D25" s="3">
        <v>100</v>
      </c>
      <c r="E25" s="2" t="s">
        <v>73</v>
      </c>
      <c r="F25" s="2">
        <f>F24</f>
        <v>2</v>
      </c>
    </row>
    <row r="26" spans="1:13" ht="94.5" x14ac:dyDescent="0.25">
      <c r="A26" s="3" t="s">
        <v>74</v>
      </c>
      <c r="B26" s="3">
        <v>0</v>
      </c>
      <c r="C26" s="3">
        <v>0</v>
      </c>
      <c r="D26" s="3">
        <v>100</v>
      </c>
      <c r="E26" s="3"/>
      <c r="F26" s="2">
        <f>F25</f>
        <v>2</v>
      </c>
    </row>
    <row r="27" spans="1:13" ht="63" x14ac:dyDescent="0.25">
      <c r="A27" s="3" t="s">
        <v>75</v>
      </c>
      <c r="B27" s="2" t="s">
        <v>45</v>
      </c>
      <c r="C27" s="2" t="s">
        <v>45</v>
      </c>
      <c r="D27" s="2" t="s">
        <v>45</v>
      </c>
      <c r="E27" s="2" t="s">
        <v>45</v>
      </c>
      <c r="F27" s="2">
        <f>F26</f>
        <v>2</v>
      </c>
    </row>
    <row r="28" spans="1:13" ht="15.75" x14ac:dyDescent="0.25">
      <c r="A28" s="3" t="s">
        <v>57</v>
      </c>
      <c r="B28" s="3"/>
      <c r="C28" s="3"/>
      <c r="D28" s="3"/>
      <c r="E28" s="3"/>
      <c r="F28" s="2"/>
    </row>
    <row r="29" spans="1:13" ht="78.75" x14ac:dyDescent="0.25">
      <c r="A29" s="3" t="s">
        <v>76</v>
      </c>
      <c r="B29" s="3">
        <v>0</v>
      </c>
      <c r="C29" s="3">
        <v>0</v>
      </c>
      <c r="D29" s="3">
        <v>100</v>
      </c>
      <c r="E29" s="2" t="s">
        <v>73</v>
      </c>
      <c r="F29" s="2">
        <f>F27</f>
        <v>2</v>
      </c>
    </row>
    <row r="30" spans="1:13" ht="110.25" x14ac:dyDescent="0.25">
      <c r="A30" s="3" t="s">
        <v>77</v>
      </c>
      <c r="B30" s="3">
        <v>0</v>
      </c>
      <c r="C30" s="3">
        <v>0</v>
      </c>
      <c r="D30" s="3">
        <v>100</v>
      </c>
      <c r="E30" s="2" t="s">
        <v>73</v>
      </c>
      <c r="F30" s="2">
        <f>F29</f>
        <v>2</v>
      </c>
    </row>
    <row r="31" spans="1:13" ht="15.75" x14ac:dyDescent="0.25">
      <c r="A31" s="3" t="s">
        <v>78</v>
      </c>
      <c r="B31" s="2" t="s">
        <v>45</v>
      </c>
      <c r="C31" s="2" t="s">
        <v>45</v>
      </c>
      <c r="D31" s="2" t="s">
        <v>45</v>
      </c>
      <c r="E31" s="2" t="s">
        <v>45</v>
      </c>
      <c r="F31" s="38">
        <f>(F9+F18+F23+F24+F25+F27)/6</f>
        <v>1.8333333333333333</v>
      </c>
      <c r="G31">
        <f>'4.1'!D21</f>
        <v>1.2973333333333392E-2</v>
      </c>
    </row>
    <row r="32" spans="1:13" ht="15.75" x14ac:dyDescent="0.25">
      <c r="A32" s="48"/>
      <c r="B32" s="48"/>
      <c r="C32" s="48"/>
      <c r="D32" s="48"/>
      <c r="E32" s="48"/>
      <c r="F32" s="48"/>
      <c r="J32" t="s">
        <v>289</v>
      </c>
      <c r="K32" t="s">
        <v>292</v>
      </c>
      <c r="L32">
        <v>0.75</v>
      </c>
      <c r="M32">
        <v>0.3</v>
      </c>
    </row>
    <row r="33" spans="1:21" ht="15.75" x14ac:dyDescent="0.25">
      <c r="A33" s="48"/>
      <c r="B33" s="48"/>
      <c r="C33" s="48"/>
      <c r="D33" s="48"/>
      <c r="E33" s="48"/>
      <c r="F33" s="48"/>
      <c r="I33">
        <v>3</v>
      </c>
      <c r="J33" s="16" t="s">
        <v>290</v>
      </c>
      <c r="K33" s="16" t="s">
        <v>291</v>
      </c>
      <c r="L33">
        <v>123</v>
      </c>
      <c r="M33">
        <v>4</v>
      </c>
    </row>
    <row r="34" spans="1:21" ht="15.75" x14ac:dyDescent="0.25">
      <c r="A34" s="50" t="str">
        <f>'1.9'!B15</f>
        <v>Ведущий экономист</v>
      </c>
      <c r="B34" s="36"/>
      <c r="C34" s="50" t="str">
        <f>'1.9'!C15</f>
        <v>Рыжков А.Ю.</v>
      </c>
      <c r="D34" s="36"/>
      <c r="E34" s="36" t="str">
        <f>'1.9'!D15</f>
        <v>_____________________</v>
      </c>
      <c r="F34" s="48"/>
      <c r="J34" t="s">
        <v>289</v>
      </c>
      <c r="K34" t="s">
        <v>292</v>
      </c>
      <c r="L34">
        <v>0.5</v>
      </c>
      <c r="M34">
        <v>0.2</v>
      </c>
    </row>
    <row r="35" spans="1:21" ht="15.75" x14ac:dyDescent="0.25">
      <c r="A35" s="36" t="str">
        <f>'1.9'!B16</f>
        <v xml:space="preserve">Должность  </v>
      </c>
      <c r="B35" s="36"/>
      <c r="C35" s="36" t="str">
        <f>'1.9'!C16</f>
        <v xml:space="preserve">Ф.И.О. </v>
      </c>
      <c r="D35" s="36"/>
      <c r="E35" s="36" t="str">
        <f>'1.9'!D16</f>
        <v>Подпись</v>
      </c>
      <c r="F35" s="48"/>
      <c r="I35" s="17">
        <v>2</v>
      </c>
      <c r="J35" s="18" t="s">
        <v>293</v>
      </c>
      <c r="K35" s="18" t="s">
        <v>294</v>
      </c>
      <c r="L35" s="17">
        <v>123</v>
      </c>
      <c r="M35" s="17">
        <v>4</v>
      </c>
    </row>
    <row r="36" spans="1:21" ht="15.75" x14ac:dyDescent="0.25">
      <c r="A36" s="48"/>
      <c r="B36" s="48"/>
      <c r="C36" s="48"/>
      <c r="D36" s="48"/>
      <c r="E36" s="48"/>
      <c r="F36" s="48"/>
      <c r="I36" s="17"/>
      <c r="J36" s="17" t="s">
        <v>289</v>
      </c>
      <c r="K36" s="17" t="s">
        <v>292</v>
      </c>
      <c r="L36" s="17">
        <v>0.25</v>
      </c>
      <c r="M36" s="17">
        <v>0.1</v>
      </c>
    </row>
    <row r="37" spans="1:21" x14ac:dyDescent="0.25">
      <c r="I37">
        <v>1</v>
      </c>
      <c r="J37" s="16" t="s">
        <v>291</v>
      </c>
      <c r="K37" s="16" t="s">
        <v>290</v>
      </c>
      <c r="L37">
        <v>123</v>
      </c>
      <c r="M37">
        <v>4</v>
      </c>
    </row>
    <row r="39" spans="1:21" ht="126.75" customHeight="1" x14ac:dyDescent="0.25">
      <c r="H39" s="83" t="s">
        <v>287</v>
      </c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</row>
    <row r="40" spans="1:21" ht="42.75" customHeight="1" x14ac:dyDescent="0.25">
      <c r="H40" s="83" t="s">
        <v>288</v>
      </c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</row>
    <row r="41" spans="1:21" ht="93" customHeight="1" x14ac:dyDescent="0.25">
      <c r="H41" s="83" t="s">
        <v>295</v>
      </c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</row>
    <row r="43" spans="1:21" x14ac:dyDescent="0.25">
      <c r="J43" s="71"/>
      <c r="K43" s="71"/>
      <c r="L43" s="71"/>
      <c r="M43" s="71"/>
      <c r="N43" s="71"/>
      <c r="O43" s="71"/>
    </row>
    <row r="44" spans="1:21" x14ac:dyDescent="0.25">
      <c r="H44" s="16"/>
      <c r="I44" s="16"/>
      <c r="J44" s="16"/>
      <c r="L44" s="16"/>
      <c r="N44" s="16"/>
    </row>
  </sheetData>
  <mergeCells count="13">
    <mergeCell ref="H39:U39"/>
    <mergeCell ref="H40:U40"/>
    <mergeCell ref="H41:U41"/>
    <mergeCell ref="J43:O43"/>
    <mergeCell ref="A1:F1"/>
    <mergeCell ref="A2:F2"/>
    <mergeCell ref="A3:F3"/>
    <mergeCell ref="A4:F4"/>
    <mergeCell ref="A6:A7"/>
    <mergeCell ref="B6:C6"/>
    <mergeCell ref="D6:D7"/>
    <mergeCell ref="E6:E7"/>
    <mergeCell ref="F6:F7"/>
  </mergeCells>
  <pageMargins left="0.7" right="0.7" top="0.75" bottom="0.75" header="0.3" footer="0.3"/>
  <pageSetup paperSize="9" scale="72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20</vt:i4>
      </vt:variant>
    </vt:vector>
  </HeadingPairs>
  <TitlesOfParts>
    <vt:vector size="42" baseType="lpstr">
      <vt:lpstr>Тит</vt:lpstr>
      <vt:lpstr>Огл</vt:lpstr>
      <vt:lpstr>1.1</vt:lpstr>
      <vt:lpstr>1.2</vt:lpstr>
      <vt:lpstr>1.3</vt:lpstr>
      <vt:lpstr>1.4</vt:lpstr>
      <vt:lpstr>1.5</vt:lpstr>
      <vt:lpstr>1.9</vt:lpstr>
      <vt:lpstr>2.1</vt:lpstr>
      <vt:lpstr>2.2</vt:lpstr>
      <vt:lpstr>2.3</vt:lpstr>
      <vt:lpstr>2.4</vt:lpstr>
      <vt:lpstr>3.1</vt:lpstr>
      <vt:lpstr>3.2</vt:lpstr>
      <vt:lpstr>3.3</vt:lpstr>
      <vt:lpstr>4.1</vt:lpstr>
      <vt:lpstr>4.2</vt:lpstr>
      <vt:lpstr>8.1</vt:lpstr>
      <vt:lpstr>8.1.1</vt:lpstr>
      <vt:lpstr>9.1</vt:lpstr>
      <vt:lpstr>9.2</vt:lpstr>
      <vt:lpstr>Лист3</vt:lpstr>
      <vt:lpstr>'1.1'!Область_печати</vt:lpstr>
      <vt:lpstr>'1.2'!Область_печати</vt:lpstr>
      <vt:lpstr>'1.3'!Область_печати</vt:lpstr>
      <vt:lpstr>'1.4'!Область_печати</vt:lpstr>
      <vt:lpstr>'1.5'!Область_печати</vt:lpstr>
      <vt:lpstr>'1.9'!Область_печати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'3.2'!Область_печати</vt:lpstr>
      <vt:lpstr>'3.3'!Область_печати</vt:lpstr>
      <vt:lpstr>'4.1'!Область_печати</vt:lpstr>
      <vt:lpstr>'4.2'!Область_печати</vt:lpstr>
      <vt:lpstr>'8.1'!Область_печати</vt:lpstr>
      <vt:lpstr>'8.1.1'!Область_печати</vt:lpstr>
      <vt:lpstr>Лист3!Область_печати</vt:lpstr>
      <vt:lpstr>Огл!Область_печати</vt:lpstr>
      <vt:lpstr>Тит!Область_печати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2023-03-31T06:57:55Z</dcterms:modified>
</cp:coreProperties>
</file>