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firstSheet="3" activeTab="3"/>
  </bookViews>
  <sheets>
    <sheet name="15.0519" sheetId="1" state="hidden" r:id="rId1"/>
    <sheet name="27.05.19" sheetId="2" state="hidden" r:id="rId2"/>
    <sheet name="20.11.19" sheetId="4" state="hidden" r:id="rId3"/>
    <sheet name="Предложение РСТ" sheetId="5" r:id="rId4"/>
    <sheet name="Лист3" sheetId="3" r:id="rId5"/>
  </sheets>
  <definedNames>
    <definedName name="_xlnm.Print_Area" localSheetId="2">'20.11.19'!$G$5:$P$22</definedName>
    <definedName name="_xlnm.Print_Area" localSheetId="3">'Предложение РСТ'!$G$5:$AB$25</definedName>
  </definedNames>
  <calcPr calcId="144525"/>
</workbook>
</file>

<file path=xl/calcChain.xml><?xml version="1.0" encoding="utf-8"?>
<calcChain xmlns="http://schemas.openxmlformats.org/spreadsheetml/2006/main">
  <c r="AB12" i="5" l="1"/>
  <c r="AB13" i="5"/>
  <c r="AB17" i="5"/>
  <c r="AB22" i="5"/>
  <c r="R19" i="5"/>
  <c r="AA19" i="5" s="1"/>
  <c r="AB19" i="5" s="1"/>
  <c r="AA12" i="5"/>
  <c r="K23" i="5"/>
  <c r="L23" i="5"/>
  <c r="O23" i="5"/>
  <c r="N23" i="5"/>
  <c r="M23" i="5"/>
  <c r="R22" i="5"/>
  <c r="AA22" i="5" s="1"/>
  <c r="R21" i="5"/>
  <c r="AA21" i="5" s="1"/>
  <c r="AB21" i="5" s="1"/>
  <c r="R20" i="5"/>
  <c r="AA20" i="5" s="1"/>
  <c r="AB20" i="5" s="1"/>
  <c r="R18" i="5"/>
  <c r="AA18" i="5" s="1"/>
  <c r="AB18" i="5" s="1"/>
  <c r="R17" i="5"/>
  <c r="AA17" i="5" s="1"/>
  <c r="R16" i="5"/>
  <c r="AA16" i="5" s="1"/>
  <c r="AB16" i="5" s="1"/>
  <c r="R15" i="5"/>
  <c r="AA15" i="5" s="1"/>
  <c r="AB15" i="5" s="1"/>
  <c r="R14" i="5"/>
  <c r="AA14" i="5" s="1"/>
  <c r="AB14" i="5" s="1"/>
  <c r="R13" i="5"/>
  <c r="AA13" i="5" s="1"/>
  <c r="R12" i="5"/>
  <c r="R11" i="5"/>
  <c r="AA11" i="5" s="1"/>
  <c r="AB11" i="5" s="1"/>
  <c r="R10" i="5"/>
  <c r="AA10" i="5" s="1"/>
  <c r="AB10" i="5" s="1"/>
  <c r="R9" i="5"/>
  <c r="AA9" i="5" s="1"/>
  <c r="AB9" i="5" s="1"/>
  <c r="R23" i="5" l="1"/>
  <c r="AA23" i="5"/>
  <c r="AB23" i="5" s="1"/>
  <c r="P18" i="4"/>
  <c r="Z17" i="4"/>
  <c r="Q18" i="4"/>
  <c r="Z18" i="4" s="1"/>
  <c r="Z22" i="4" s="1"/>
  <c r="Z19" i="4"/>
  <c r="Z20" i="4"/>
  <c r="Z21" i="4"/>
  <c r="Z16" i="4"/>
  <c r="Z14" i="4"/>
  <c r="Z15" i="4"/>
  <c r="Z13" i="4"/>
  <c r="Z12" i="4"/>
  <c r="Z11" i="4"/>
  <c r="Z9" i="4"/>
  <c r="Z10" i="4"/>
  <c r="Z8" i="4"/>
  <c r="Q22" i="4"/>
  <c r="Q21" i="4"/>
  <c r="Q20" i="4"/>
  <c r="Q19" i="4"/>
  <c r="Q17" i="4"/>
  <c r="Q16" i="4"/>
  <c r="Q15" i="4"/>
  <c r="Q14" i="4"/>
  <c r="Q13" i="4"/>
  <c r="Q12" i="4"/>
  <c r="Q11" i="4"/>
  <c r="Q10" i="4"/>
  <c r="Q9" i="4"/>
  <c r="Q8" i="4"/>
  <c r="P20" i="4" l="1"/>
  <c r="P19" i="4"/>
  <c r="P16" i="4" l="1"/>
  <c r="P13" i="4"/>
  <c r="P11" i="4"/>
  <c r="P9" i="4"/>
  <c r="N22" i="4" l="1"/>
  <c r="M22" i="4"/>
  <c r="O22" i="4" l="1"/>
  <c r="K22" i="4" l="1"/>
  <c r="L22" i="4"/>
  <c r="J22" i="4"/>
  <c r="J22" i="2" l="1"/>
  <c r="K22" i="2"/>
  <c r="L22" i="2"/>
  <c r="M22" i="2"/>
  <c r="I22" i="2"/>
</calcChain>
</file>

<file path=xl/sharedStrings.xml><?xml version="1.0" encoding="utf-8"?>
<sst xmlns="http://schemas.openxmlformats.org/spreadsheetml/2006/main" count="307" uniqueCount="59">
  <si>
    <t>ПС Р-9 110/35/6 Замена высоковольтных вводов 110 кВ Т-1, Т-2 кол-ве 6 шт</t>
  </si>
  <si>
    <t>J_ГПЗ_61_01</t>
  </si>
  <si>
    <t>ПС Р-9 110/35/6 , ЗРУ-6кВ .Замена масляных выключателей на вакуумные в ячееках 6кВ  ф 925 ( 1с.ш.), ф 922 (2с.ш.), ф 953 (3с.ш.), ф 926 (2 с.ш.), ф 950 (4 с.ш.),  ф 940 (2 с.ш.)</t>
  </si>
  <si>
    <t>J_ГПЗ_61_10</t>
  </si>
  <si>
    <t>ПС Р-9 110/35/6, ЗРУ-6кВ. Замена релейной защиты ячеек 6кВ  ф 925 ( 1с.ш.), ф 922 (2с.ш.), ф 953 (3с.ш.), ф 926 (2 с.ш.), ф 950 (4 с.ш.),  ф 940 (2 с.ш.)</t>
  </si>
  <si>
    <t>J_ГПЗ_61_20</t>
  </si>
  <si>
    <t>ПС Р-9 110/35/6, ЗРУ-6кВ. Замена масляных выключателей на вакуумные в ячейках 6кВ ф907 (1 с.ш.), ф928 (2 с.ш.), ф903 (1 с.ш.), ф924 (2с.ш.), ф927 (1 с.ш.), ф918 (2 с.ш.), ф932 (2 с.ш.), ф934 (2 с.ш.)</t>
  </si>
  <si>
    <t>J_ГПЗ_61_30</t>
  </si>
  <si>
    <t>ПС Р-9 110/35/6. Замена релейной защиты ячеек 6кВ ф907 (1 с.ш.), ф928 (2 с.ш.), ф903 (1 с.ш.), ф924 (2с.ш.), ф927 (1 с.ш.), ф918 (2 с.ш.), ф932 (2 с.ш.), ф934 (2 с.ш.)</t>
  </si>
  <si>
    <t>J_ГПЗ_61_40</t>
  </si>
  <si>
    <t>РП-2, РУ-6кВ Замена масляных выключателей на вакуумные в ячейках 6 кВ ф205 (1с.ш), ф208 (2 с.ш.); РП-3, РУ-6кВ.Замена масляных выключателей на вакуумные в ячейках 6 кВ ф307 (1 с.ш.), ф310 (2 с.ш.); РП-4, РУ-6кВ.Замена масляных выключателей на вакуумные в ячейках 6 кВ ф407 (1 с.ш.), ф410 (2 с.ш.)</t>
  </si>
  <si>
    <t>J_ГПЗ_61_50</t>
  </si>
  <si>
    <t>РП-2, РУ-6кВ.Замена релейной защиты ячеек 6кВ ф205 (1с.ш), ф208 (2 с.ш.); РП-3, РУ-6кВ.Замена релейной защиты ячеек 6кВ ф307 (1 с.ш.), ф310 (2 с.ш.); РП-4, РУ-6кВ.Замена релейной защиты ячеек 6кВ ф407 (1 с.ш.), ф410 (2 с.ш.)</t>
  </si>
  <si>
    <t>J_ГПЗ_61_60</t>
  </si>
  <si>
    <t>ПС Р-9 110/35/6. Замена кабелей и кабельных лотков цепей  РЗА на ОРУ 110/35/6</t>
  </si>
  <si>
    <t>J_ГПЗ_61_70</t>
  </si>
  <si>
    <t>РП-2, РУ-6кВ.Замена масляных выключателей на вакуумные в ячейках 6 кВ ф215 (1с.ш), ф213 (1с.ш), ф217 (1с.ш),  ф216 (2 с.ш.); РП-3, РУ-6кВ.Замена масляных выключателей на вакуумные в ячейках 6 кВ ф319 (1 с.ш.), ф320 (2 с.ш.); РП-4, РУ-6кВ.Замена масляных выключателей на вакуумные в ячейках 6 кВ ф413 (1 с.ш.), ф414 (2 с.ш.), ф415 (1 с.ш.), ф416 (2 с.ш.)</t>
  </si>
  <si>
    <t>J_ГПЗ_61_80</t>
  </si>
  <si>
    <t xml:space="preserve"> РП-2, РУ-6кВ.Замена релейной защиты в ячейках 6 кВ ф215 (1с.ш), ф213 (1с.ш), ф217 (1с.ш),  ф216 (2 с.ш.); РП-3, РУ-6кВ.Замена релейной защиты в ячейках 6 кВ ф319 (1 с.ш.), ф320 (2 с.ш.); РП-4, РУ-6кВ.Замена релейной защиты в ячейках 6 кВ ф413 (1 с.ш.), ф414 (2 с.ш.), ф415 (1 с.ш.), ф416 (2 с.ш.)</t>
  </si>
  <si>
    <t>J_ГПЗ_61_90</t>
  </si>
  <si>
    <t>ПС Р-9 110/35/6. Замена масляных выключателей 35 кВ Т-1, Т-2 на ваккумные</t>
  </si>
  <si>
    <t>J_ГПЗ_61_100</t>
  </si>
  <si>
    <t>ПС Р-9 110/35/6 Замена релейной защиты выключателей 35 кВ Т-1, Т-2</t>
  </si>
  <si>
    <t>J_ГПЗ_61_110</t>
  </si>
  <si>
    <t>ПС Р-9 110/35/6 , ЗРУ-6кВ .Замена масляных выключателей на вакуумные в ячееках 6кВ  ф 958 ( 4с.ш.), ф 977 (3с.ш.)</t>
  </si>
  <si>
    <t>J_ГПЗ_61_120</t>
  </si>
  <si>
    <t>ПС Р-9 110/35/6, ЗРУ-6кВ. Замена релейной защиты ячеек 6кВ  ф 958 ( 4с.ш.), ф 977 (4 с.ш.)</t>
  </si>
  <si>
    <t>J_ГПЗ_61_130</t>
  </si>
  <si>
    <t>Форма 380</t>
  </si>
  <si>
    <t>Смета</t>
  </si>
  <si>
    <t>УНЦ</t>
  </si>
  <si>
    <t>Обосновывающие материалы</t>
  </si>
  <si>
    <t>Наимменование</t>
  </si>
  <si>
    <t>млн.руб. с НДС</t>
  </si>
  <si>
    <t>-</t>
  </si>
  <si>
    <t>ИП</t>
  </si>
  <si>
    <t>УНЦ расчет Павлова</t>
  </si>
  <si>
    <t>нд</t>
  </si>
  <si>
    <t>Примечание</t>
  </si>
  <si>
    <t>Нормативы цен В3 учитывают в том числе РЗА выключателей</t>
  </si>
  <si>
    <t>Предложение РСТ</t>
  </si>
  <si>
    <t>УНЦ расчет РСТ</t>
  </si>
  <si>
    <t>по смете</t>
  </si>
  <si>
    <t>по УНЦ</t>
  </si>
  <si>
    <t>Индекс дефлятор "Инвестиции в основной капитал"</t>
  </si>
  <si>
    <t>Год ввода в эксплуатацию</t>
  </si>
  <si>
    <t>Расчетная цена</t>
  </si>
  <si>
    <t>Локальные сметные расчеты</t>
  </si>
  <si>
    <t>Расчеты по УНЦ</t>
  </si>
  <si>
    <t>Всего</t>
  </si>
  <si>
    <t>Нормативы цен на выключатели "В3" учитывают в том числе релейную защиту и автоматику</t>
  </si>
  <si>
    <t xml:space="preserve">Оценка полной стоимости инвестиционного проекта в прогнозных ценах соответствующих лет, млн рублей (с НДС) </t>
  </si>
  <si>
    <t>Финансирование, заявленное ТСО, млн. руб. с НДС</t>
  </si>
  <si>
    <t>Представленные обосновывающие материалы, млн. руб. с НДС</t>
  </si>
  <si>
    <t>Предложение РСТ, млн. руб. с НДС</t>
  </si>
  <si>
    <t>с НДС</t>
  </si>
  <si>
    <t>Без НДС</t>
  </si>
  <si>
    <t>Расчетная цена, млн. руб.</t>
  </si>
  <si>
    <t>Оценка стоимости проектов по УНЦ, выполненная РСТ, млн. 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</si>
</sst>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2" fillId="3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2" fontId="7" fillId="0" borderId="0" xfId="0" applyNumberFormat="1" applyFont="1" applyAlignment="1">
      <alignment wrapText="1"/>
    </xf>
    <xf numFmtId="164" fontId="7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wrapText="1"/>
    </xf>
    <xf numFmtId="2" fontId="8" fillId="2" borderId="1" xfId="1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L21"/>
  <sheetViews>
    <sheetView zoomScale="55" zoomScaleNormal="55" workbookViewId="0">
      <selection sqref="A1:XFD1048576"/>
    </sheetView>
  </sheetViews>
  <sheetFormatPr defaultRowHeight="15" x14ac:dyDescent="0.25"/>
  <cols>
    <col min="1" max="6" width="9.140625" style="2"/>
    <col min="7" max="7" width="64.42578125" style="2" customWidth="1"/>
    <col min="8" max="8" width="23.42578125" style="2" customWidth="1"/>
    <col min="9" max="12" width="15" style="2" customWidth="1"/>
    <col min="13" max="16384" width="9.140625" style="2"/>
  </cols>
  <sheetData>
    <row r="5" spans="7:12" x14ac:dyDescent="0.25">
      <c r="L5" s="2" t="s">
        <v>33</v>
      </c>
    </row>
    <row r="6" spans="7:12" ht="75" customHeight="1" x14ac:dyDescent="0.25">
      <c r="G6" s="39" t="s">
        <v>32</v>
      </c>
      <c r="H6" s="39"/>
      <c r="I6" s="39" t="s">
        <v>28</v>
      </c>
      <c r="J6" s="39"/>
      <c r="K6" s="39" t="s">
        <v>31</v>
      </c>
      <c r="L6" s="39"/>
    </row>
    <row r="7" spans="7:12" ht="18.75" x14ac:dyDescent="0.25">
      <c r="G7" s="39"/>
      <c r="H7" s="39"/>
      <c r="I7" s="3" t="s">
        <v>29</v>
      </c>
      <c r="J7" s="3" t="s">
        <v>30</v>
      </c>
      <c r="K7" s="3" t="s">
        <v>29</v>
      </c>
      <c r="L7" s="3" t="s">
        <v>30</v>
      </c>
    </row>
    <row r="8" spans="7:12" ht="31.5" x14ac:dyDescent="0.25">
      <c r="G8" s="1" t="s">
        <v>0</v>
      </c>
      <c r="H8" s="1" t="s">
        <v>1</v>
      </c>
      <c r="I8" s="4">
        <v>1.8</v>
      </c>
      <c r="J8" s="6">
        <v>1.8</v>
      </c>
      <c r="K8" s="5" t="s">
        <v>34</v>
      </c>
      <c r="L8" s="6" t="s">
        <v>34</v>
      </c>
    </row>
    <row r="9" spans="7:12" ht="47.25" x14ac:dyDescent="0.25">
      <c r="G9" s="1" t="s">
        <v>2</v>
      </c>
      <c r="H9" s="1" t="s">
        <v>3</v>
      </c>
      <c r="I9" s="4">
        <v>2.6</v>
      </c>
      <c r="J9" s="6">
        <v>2.6</v>
      </c>
      <c r="K9" s="5">
        <v>1.776</v>
      </c>
      <c r="L9" s="6" t="s">
        <v>34</v>
      </c>
    </row>
    <row r="10" spans="7:12" ht="47.25" x14ac:dyDescent="0.25">
      <c r="G10" s="1" t="s">
        <v>4</v>
      </c>
      <c r="H10" s="1" t="s">
        <v>5</v>
      </c>
      <c r="I10" s="4">
        <v>2.2000000000000002</v>
      </c>
      <c r="J10" s="6">
        <v>2.2000000000000002</v>
      </c>
      <c r="K10" s="5">
        <v>2.2908989499999999</v>
      </c>
      <c r="L10" s="6" t="s">
        <v>34</v>
      </c>
    </row>
    <row r="11" spans="7:12" ht="63" x14ac:dyDescent="0.25">
      <c r="G11" s="1" t="s">
        <v>6</v>
      </c>
      <c r="H11" s="1" t="s">
        <v>7</v>
      </c>
      <c r="I11" s="4">
        <v>3.5</v>
      </c>
      <c r="J11" s="6">
        <v>3.5</v>
      </c>
      <c r="K11" s="5">
        <v>2.3679999999999999</v>
      </c>
      <c r="L11" s="6" t="s">
        <v>34</v>
      </c>
    </row>
    <row r="12" spans="7:12" ht="47.25" x14ac:dyDescent="0.25">
      <c r="G12" s="1" t="s">
        <v>8</v>
      </c>
      <c r="H12" s="1" t="s">
        <v>9</v>
      </c>
      <c r="I12" s="4">
        <v>2.9</v>
      </c>
      <c r="J12" s="6">
        <v>2.9</v>
      </c>
      <c r="K12" s="5">
        <v>3.0572431</v>
      </c>
      <c r="L12" s="6" t="s">
        <v>34</v>
      </c>
    </row>
    <row r="13" spans="7:12" ht="94.5" x14ac:dyDescent="0.25">
      <c r="G13" s="1" t="s">
        <v>10</v>
      </c>
      <c r="H13" s="1" t="s">
        <v>11</v>
      </c>
      <c r="I13" s="4">
        <v>2.64</v>
      </c>
      <c r="J13" s="6">
        <v>2.64</v>
      </c>
      <c r="K13" s="5">
        <v>1.776</v>
      </c>
      <c r="L13" s="6" t="s">
        <v>34</v>
      </c>
    </row>
    <row r="14" spans="7:12" ht="63" x14ac:dyDescent="0.25">
      <c r="G14" s="1" t="s">
        <v>12</v>
      </c>
      <c r="H14" s="1" t="s">
        <v>13</v>
      </c>
      <c r="I14" s="4">
        <v>2.16</v>
      </c>
      <c r="J14" s="6">
        <v>2.16</v>
      </c>
      <c r="K14" s="5">
        <v>2.2908989499999999</v>
      </c>
      <c r="L14" s="6" t="s">
        <v>34</v>
      </c>
    </row>
    <row r="15" spans="7:12" ht="31.5" x14ac:dyDescent="0.25">
      <c r="G15" s="1" t="s">
        <v>14</v>
      </c>
      <c r="H15" s="1" t="s">
        <v>15</v>
      </c>
      <c r="I15" s="4">
        <v>1.8</v>
      </c>
      <c r="J15" s="6">
        <v>1.8</v>
      </c>
      <c r="K15" s="5" t="s">
        <v>34</v>
      </c>
      <c r="L15" s="6" t="s">
        <v>34</v>
      </c>
    </row>
    <row r="16" spans="7:12" ht="94.5" customHeight="1" x14ac:dyDescent="0.25">
      <c r="G16" s="1" t="s">
        <v>16</v>
      </c>
      <c r="H16" s="1" t="s">
        <v>17</v>
      </c>
      <c r="I16" s="4">
        <v>3.5</v>
      </c>
      <c r="J16" s="6">
        <v>3.5</v>
      </c>
      <c r="K16" s="5">
        <v>2.96</v>
      </c>
      <c r="L16" s="6" t="s">
        <v>34</v>
      </c>
    </row>
    <row r="17" spans="7:12" ht="78.75" customHeight="1" x14ac:dyDescent="0.25">
      <c r="G17" s="1" t="s">
        <v>18</v>
      </c>
      <c r="H17" s="1" t="s">
        <v>19</v>
      </c>
      <c r="I17" s="4">
        <v>2.9</v>
      </c>
      <c r="J17" s="6">
        <v>2.9</v>
      </c>
      <c r="K17" s="5">
        <v>3.5599999900000001</v>
      </c>
      <c r="L17" s="6" t="s">
        <v>34</v>
      </c>
    </row>
    <row r="18" spans="7:12" ht="31.5" x14ac:dyDescent="0.25">
      <c r="G18" s="1" t="s">
        <v>20</v>
      </c>
      <c r="H18" s="1" t="s">
        <v>21</v>
      </c>
      <c r="I18" s="4">
        <v>2.7</v>
      </c>
      <c r="J18" s="6">
        <v>2.7</v>
      </c>
      <c r="K18" s="5" t="s">
        <v>34</v>
      </c>
      <c r="L18" s="6" t="s">
        <v>34</v>
      </c>
    </row>
    <row r="19" spans="7:12" ht="31.5" x14ac:dyDescent="0.25">
      <c r="G19" s="1" t="s">
        <v>22</v>
      </c>
      <c r="H19" s="1" t="s">
        <v>23</v>
      </c>
      <c r="I19" s="4">
        <v>2.1</v>
      </c>
      <c r="J19" s="6">
        <v>2.1</v>
      </c>
      <c r="K19" s="5" t="s">
        <v>34</v>
      </c>
      <c r="L19" s="6" t="s">
        <v>34</v>
      </c>
    </row>
    <row r="20" spans="7:12" ht="31.5" x14ac:dyDescent="0.25">
      <c r="G20" s="1" t="s">
        <v>24</v>
      </c>
      <c r="H20" s="1" t="s">
        <v>25</v>
      </c>
      <c r="I20" s="4">
        <v>0.88</v>
      </c>
      <c r="J20" s="6">
        <v>0.88</v>
      </c>
      <c r="K20" s="5">
        <v>0.59199999999999997</v>
      </c>
      <c r="L20" s="6" t="s">
        <v>34</v>
      </c>
    </row>
    <row r="21" spans="7:12" ht="31.5" x14ac:dyDescent="0.25">
      <c r="G21" s="1" t="s">
        <v>26</v>
      </c>
      <c r="H21" s="1" t="s">
        <v>27</v>
      </c>
      <c r="I21" s="4">
        <v>0.72</v>
      </c>
      <c r="J21" s="6">
        <v>0.72</v>
      </c>
      <c r="K21" s="5">
        <v>0.75552125999999997</v>
      </c>
      <c r="L21" s="6" t="s">
        <v>34</v>
      </c>
    </row>
  </sheetData>
  <mergeCells count="3">
    <mergeCell ref="K6:L6"/>
    <mergeCell ref="I6:J6"/>
    <mergeCell ref="G6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N22"/>
  <sheetViews>
    <sheetView topLeftCell="G4" zoomScale="55" zoomScaleNormal="55" workbookViewId="0">
      <selection activeCell="N19" sqref="N19"/>
    </sheetView>
  </sheetViews>
  <sheetFormatPr defaultRowHeight="15" x14ac:dyDescent="0.25"/>
  <cols>
    <col min="1" max="6" width="9.140625" style="2"/>
    <col min="7" max="7" width="64.42578125" style="2" customWidth="1"/>
    <col min="8" max="8" width="23.42578125" style="2" customWidth="1"/>
    <col min="9" max="13" width="15" style="2" customWidth="1"/>
    <col min="14" max="16384" width="9.140625" style="2"/>
  </cols>
  <sheetData>
    <row r="5" spans="7:14" x14ac:dyDescent="0.25">
      <c r="M5" s="2" t="s">
        <v>33</v>
      </c>
    </row>
    <row r="6" spans="7:14" ht="75" customHeight="1" x14ac:dyDescent="0.25">
      <c r="G6" s="39" t="s">
        <v>32</v>
      </c>
      <c r="H6" s="39"/>
      <c r="I6" s="42" t="s">
        <v>28</v>
      </c>
      <c r="J6" s="43"/>
      <c r="K6" s="44"/>
      <c r="L6" s="39" t="s">
        <v>31</v>
      </c>
      <c r="M6" s="39"/>
    </row>
    <row r="7" spans="7:14" ht="45" x14ac:dyDescent="0.25">
      <c r="G7" s="39"/>
      <c r="H7" s="39"/>
      <c r="I7" s="3" t="s">
        <v>29</v>
      </c>
      <c r="J7" s="3" t="s">
        <v>30</v>
      </c>
      <c r="K7" s="3" t="s">
        <v>35</v>
      </c>
      <c r="L7" s="3" t="s">
        <v>29</v>
      </c>
      <c r="M7" s="3" t="s">
        <v>30</v>
      </c>
      <c r="N7" s="11" t="s">
        <v>36</v>
      </c>
    </row>
    <row r="8" spans="7:14" ht="31.5" x14ac:dyDescent="0.25">
      <c r="G8" s="1" t="s">
        <v>0</v>
      </c>
      <c r="H8" s="1" t="s">
        <v>1</v>
      </c>
      <c r="I8" s="5">
        <v>1.8</v>
      </c>
      <c r="J8" s="6">
        <v>1.8</v>
      </c>
      <c r="K8" s="6">
        <v>1.8</v>
      </c>
      <c r="L8" s="5">
        <v>1.7999998872</v>
      </c>
      <c r="M8" s="6" t="s">
        <v>34</v>
      </c>
      <c r="N8" s="12" t="s">
        <v>34</v>
      </c>
    </row>
    <row r="9" spans="7:14" ht="47.25" x14ac:dyDescent="0.25">
      <c r="G9" s="1" t="s">
        <v>2</v>
      </c>
      <c r="H9" s="1" t="s">
        <v>3</v>
      </c>
      <c r="I9" s="5">
        <v>2.6</v>
      </c>
      <c r="J9" s="6">
        <v>1.78</v>
      </c>
      <c r="K9" s="6">
        <v>2.6</v>
      </c>
      <c r="L9" s="5">
        <v>1.776</v>
      </c>
      <c r="M9" s="40">
        <v>8.5535999999999994</v>
      </c>
      <c r="N9" s="12">
        <v>6.9480000000000004</v>
      </c>
    </row>
    <row r="10" spans="7:14" ht="47.25" x14ac:dyDescent="0.25">
      <c r="G10" s="1" t="s">
        <v>4</v>
      </c>
      <c r="H10" s="1" t="s">
        <v>5</v>
      </c>
      <c r="I10" s="5">
        <v>2.2000000000000002</v>
      </c>
      <c r="J10" s="6">
        <v>2.29</v>
      </c>
      <c r="K10" s="9">
        <v>2.2000000000000002</v>
      </c>
      <c r="L10" s="5">
        <v>2.2908989499999999</v>
      </c>
      <c r="M10" s="41"/>
      <c r="N10" s="12">
        <v>1.6055999999999999</v>
      </c>
    </row>
    <row r="11" spans="7:14" ht="63" x14ac:dyDescent="0.25">
      <c r="G11" s="1" t="s">
        <v>6</v>
      </c>
      <c r="H11" s="1" t="s">
        <v>7</v>
      </c>
      <c r="I11" s="5">
        <v>3.5</v>
      </c>
      <c r="J11" s="6">
        <v>2.37</v>
      </c>
      <c r="K11" s="6">
        <v>3.5</v>
      </c>
      <c r="L11" s="5">
        <v>2.3679999999999999</v>
      </c>
      <c r="M11" s="40">
        <v>11.4048</v>
      </c>
      <c r="N11" s="12">
        <v>9.2639999999999993</v>
      </c>
    </row>
    <row r="12" spans="7:14" ht="47.25" x14ac:dyDescent="0.25">
      <c r="G12" s="1" t="s">
        <v>8</v>
      </c>
      <c r="H12" s="1" t="s">
        <v>9</v>
      </c>
      <c r="I12" s="5">
        <v>2.9</v>
      </c>
      <c r="J12" s="6">
        <v>3.06</v>
      </c>
      <c r="K12" s="9">
        <v>2.9</v>
      </c>
      <c r="L12" s="5">
        <v>3.0572431</v>
      </c>
      <c r="M12" s="41"/>
      <c r="N12" s="12">
        <v>2.1408</v>
      </c>
    </row>
    <row r="13" spans="7:14" ht="94.5" x14ac:dyDescent="0.25">
      <c r="G13" s="1" t="s">
        <v>10</v>
      </c>
      <c r="H13" s="1" t="s">
        <v>11</v>
      </c>
      <c r="I13" s="5">
        <v>2.64</v>
      </c>
      <c r="J13" s="6">
        <v>1.78</v>
      </c>
      <c r="K13" s="6">
        <v>2.64</v>
      </c>
      <c r="L13" s="5">
        <v>1.776</v>
      </c>
      <c r="M13" s="40">
        <v>6.6816000000000004</v>
      </c>
      <c r="N13" s="12">
        <v>5.0759999999999996</v>
      </c>
    </row>
    <row r="14" spans="7:14" ht="63" x14ac:dyDescent="0.25">
      <c r="G14" s="1" t="s">
        <v>12</v>
      </c>
      <c r="H14" s="1" t="s">
        <v>13</v>
      </c>
      <c r="I14" s="5">
        <v>2.16</v>
      </c>
      <c r="J14" s="6">
        <v>2.29</v>
      </c>
      <c r="K14" s="9">
        <v>2.16</v>
      </c>
      <c r="L14" s="5">
        <v>2.2908989499999999</v>
      </c>
      <c r="M14" s="41"/>
      <c r="N14" s="12">
        <v>1.6055999999999999</v>
      </c>
    </row>
    <row r="15" spans="7:14" ht="31.5" x14ac:dyDescent="0.25">
      <c r="G15" s="1" t="s">
        <v>14</v>
      </c>
      <c r="H15" s="1" t="s">
        <v>15</v>
      </c>
      <c r="I15" s="5">
        <v>1.8</v>
      </c>
      <c r="J15" s="6">
        <v>1.81</v>
      </c>
      <c r="K15" s="9">
        <v>1.8</v>
      </c>
      <c r="L15" s="5">
        <v>1.8089999999999999</v>
      </c>
      <c r="M15" s="6">
        <v>1.2681899999999999</v>
      </c>
      <c r="N15" s="12">
        <v>1.2681</v>
      </c>
    </row>
    <row r="16" spans="7:14" ht="94.5" customHeight="1" x14ac:dyDescent="0.25">
      <c r="G16" s="1" t="s">
        <v>16</v>
      </c>
      <c r="H16" s="1" t="s">
        <v>17</v>
      </c>
      <c r="I16" s="5">
        <v>3.5</v>
      </c>
      <c r="J16" s="6">
        <v>2.96</v>
      </c>
      <c r="K16" s="6">
        <v>3.5</v>
      </c>
      <c r="L16" s="5">
        <v>2.96</v>
      </c>
      <c r="M16" s="40">
        <v>11.135999999999999</v>
      </c>
      <c r="N16" s="12">
        <v>8.4600000000000009</v>
      </c>
    </row>
    <row r="17" spans="7:14" ht="78.75" customHeight="1" x14ac:dyDescent="0.25">
      <c r="G17" s="1" t="s">
        <v>18</v>
      </c>
      <c r="H17" s="1" t="s">
        <v>19</v>
      </c>
      <c r="I17" s="5">
        <v>2.9</v>
      </c>
      <c r="J17" s="6">
        <v>3.56</v>
      </c>
      <c r="K17" s="9">
        <v>2.9</v>
      </c>
      <c r="L17" s="5">
        <v>3.5599999900000001</v>
      </c>
      <c r="M17" s="41"/>
      <c r="N17" s="12">
        <v>2.6760000000000002</v>
      </c>
    </row>
    <row r="18" spans="7:14" ht="31.5" x14ac:dyDescent="0.25">
      <c r="G18" s="1" t="s">
        <v>20</v>
      </c>
      <c r="H18" s="1" t="s">
        <v>21</v>
      </c>
      <c r="I18" s="5">
        <v>2.7</v>
      </c>
      <c r="J18" s="6">
        <v>2.72</v>
      </c>
      <c r="K18" s="10">
        <v>2.7</v>
      </c>
      <c r="L18" s="5">
        <v>2.7188615880000002</v>
      </c>
      <c r="M18" s="40">
        <v>4.2766799999999998</v>
      </c>
      <c r="N18" s="12">
        <v>3.4740000000000002</v>
      </c>
    </row>
    <row r="19" spans="7:14" ht="31.5" x14ac:dyDescent="0.25">
      <c r="G19" s="1" t="s">
        <v>22</v>
      </c>
      <c r="H19" s="1" t="s">
        <v>23</v>
      </c>
      <c r="I19" s="5">
        <v>2.1</v>
      </c>
      <c r="J19" s="6">
        <v>2.1</v>
      </c>
      <c r="K19" s="9">
        <v>2.1</v>
      </c>
      <c r="L19" s="5">
        <v>2.1001877100000002</v>
      </c>
      <c r="M19" s="41"/>
      <c r="N19" s="12">
        <v>0.80279999999999996</v>
      </c>
    </row>
    <row r="20" spans="7:14" ht="31.5" x14ac:dyDescent="0.25">
      <c r="G20" s="1" t="s">
        <v>24</v>
      </c>
      <c r="H20" s="1" t="s">
        <v>25</v>
      </c>
      <c r="I20" s="5">
        <v>0.88</v>
      </c>
      <c r="J20" s="6">
        <v>0.88</v>
      </c>
      <c r="K20" s="6">
        <v>0.88</v>
      </c>
      <c r="L20" s="5">
        <v>0.59199999999999997</v>
      </c>
      <c r="M20" s="40">
        <v>2.8512</v>
      </c>
      <c r="N20" s="12">
        <v>2.3159999999999998</v>
      </c>
    </row>
    <row r="21" spans="7:14" ht="31.5" x14ac:dyDescent="0.25">
      <c r="G21" s="1" t="s">
        <v>26</v>
      </c>
      <c r="H21" s="1" t="s">
        <v>27</v>
      </c>
      <c r="I21" s="5">
        <v>0.72</v>
      </c>
      <c r="J21" s="6">
        <v>0.72</v>
      </c>
      <c r="K21" s="9">
        <v>0.72</v>
      </c>
      <c r="L21" s="5">
        <v>0.75456964000000004</v>
      </c>
      <c r="M21" s="41"/>
      <c r="N21" s="12">
        <v>0.53520000000000001</v>
      </c>
    </row>
    <row r="22" spans="7:14" x14ac:dyDescent="0.25">
      <c r="I22" s="8">
        <f>SUM(I8:I21)</f>
        <v>32.400000000000006</v>
      </c>
      <c r="J22" s="8">
        <f t="shared" ref="J22:M22" si="0">SUM(J8:J21)</f>
        <v>30.119999999999997</v>
      </c>
      <c r="K22" s="8">
        <f t="shared" si="0"/>
        <v>32.400000000000006</v>
      </c>
      <c r="L22" s="8">
        <f t="shared" si="0"/>
        <v>29.8536598152</v>
      </c>
      <c r="M22" s="8">
        <f t="shared" si="0"/>
        <v>46.172069999999998</v>
      </c>
    </row>
  </sheetData>
  <mergeCells count="9">
    <mergeCell ref="M13:M14"/>
    <mergeCell ref="M16:M17"/>
    <mergeCell ref="M18:M19"/>
    <mergeCell ref="M20:M21"/>
    <mergeCell ref="G6:H7"/>
    <mergeCell ref="L6:M6"/>
    <mergeCell ref="I6:K6"/>
    <mergeCell ref="M9:M10"/>
    <mergeCell ref="M11:M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5:Z22"/>
  <sheetViews>
    <sheetView zoomScale="55" zoomScaleNormal="55" workbookViewId="0">
      <selection activeCell="Z8" sqref="Z8"/>
    </sheetView>
  </sheetViews>
  <sheetFormatPr defaultRowHeight="15" x14ac:dyDescent="0.25"/>
  <cols>
    <col min="1" max="6" width="9.140625" style="2"/>
    <col min="7" max="7" width="64.42578125" style="2" customWidth="1"/>
    <col min="8" max="9" width="23.42578125" style="2" customWidth="1"/>
    <col min="10" max="14" width="15" style="2" customWidth="1"/>
    <col min="15" max="15" width="23.28515625" style="2" customWidth="1"/>
    <col min="16" max="16" width="9.140625" style="2"/>
    <col min="17" max="17" width="28.85546875" style="2" customWidth="1"/>
    <col min="18" max="18" width="12.140625" style="2" bestFit="1" customWidth="1"/>
    <col min="19" max="19" width="12.85546875" style="2" customWidth="1"/>
    <col min="20" max="25" width="9.140625" style="2"/>
    <col min="26" max="26" width="17" style="2" customWidth="1"/>
    <col min="27" max="16384" width="9.140625" style="2"/>
  </cols>
  <sheetData>
    <row r="5" spans="7:26" x14ac:dyDescent="0.25">
      <c r="O5" s="2" t="s">
        <v>33</v>
      </c>
    </row>
    <row r="6" spans="7:26" ht="75" customHeight="1" x14ac:dyDescent="0.25">
      <c r="G6" s="39" t="s">
        <v>32</v>
      </c>
      <c r="H6" s="39"/>
      <c r="I6" s="45" t="s">
        <v>45</v>
      </c>
      <c r="J6" s="42" t="s">
        <v>28</v>
      </c>
      <c r="K6" s="43"/>
      <c r="L6" s="44"/>
      <c r="M6" s="39" t="s">
        <v>31</v>
      </c>
      <c r="N6" s="39"/>
      <c r="O6" s="39"/>
      <c r="P6" s="50" t="s">
        <v>41</v>
      </c>
      <c r="Q6" s="26" t="s">
        <v>40</v>
      </c>
      <c r="S6" s="52" t="s">
        <v>44</v>
      </c>
      <c r="T6" s="52"/>
      <c r="U6" s="52"/>
      <c r="V6" s="52"/>
      <c r="W6" s="52"/>
      <c r="X6" s="52"/>
      <c r="Y6" s="52"/>
      <c r="Z6" s="49" t="s">
        <v>46</v>
      </c>
    </row>
    <row r="7" spans="7:26" ht="18.75" x14ac:dyDescent="0.25">
      <c r="G7" s="39"/>
      <c r="H7" s="39"/>
      <c r="I7" s="46"/>
      <c r="J7" s="7" t="s">
        <v>29</v>
      </c>
      <c r="K7" s="7" t="s">
        <v>30</v>
      </c>
      <c r="L7" s="7" t="s">
        <v>35</v>
      </c>
      <c r="M7" s="7" t="s">
        <v>29</v>
      </c>
      <c r="N7" s="7" t="s">
        <v>30</v>
      </c>
      <c r="O7" s="7" t="s">
        <v>38</v>
      </c>
      <c r="P7" s="51"/>
      <c r="Q7" s="13"/>
      <c r="S7" s="14">
        <v>2018</v>
      </c>
      <c r="T7" s="14">
        <v>2019</v>
      </c>
      <c r="U7" s="14">
        <v>2020</v>
      </c>
      <c r="V7" s="14">
        <v>2021</v>
      </c>
      <c r="W7" s="14">
        <v>2022</v>
      </c>
      <c r="X7" s="14">
        <v>2023</v>
      </c>
      <c r="Y7" s="14">
        <v>2024</v>
      </c>
      <c r="Z7" s="49"/>
    </row>
    <row r="8" spans="7:26" ht="31.5" x14ac:dyDescent="0.3">
      <c r="G8" s="24" t="s">
        <v>0</v>
      </c>
      <c r="H8" s="24" t="s">
        <v>1</v>
      </c>
      <c r="I8" s="24">
        <v>2020</v>
      </c>
      <c r="J8" s="25">
        <v>1.7999998872000005</v>
      </c>
      <c r="K8" s="25" t="s">
        <v>37</v>
      </c>
      <c r="L8" s="20">
        <v>1.7999998872000005</v>
      </c>
      <c r="M8" s="27">
        <v>1.7999998872</v>
      </c>
      <c r="N8" s="27" t="s">
        <v>34</v>
      </c>
      <c r="O8" s="28" t="s">
        <v>34</v>
      </c>
      <c r="P8" s="23" t="s">
        <v>34</v>
      </c>
      <c r="Q8" s="16">
        <f>J8</f>
        <v>1.7999998872000005</v>
      </c>
      <c r="R8" s="17" t="s">
        <v>42</v>
      </c>
      <c r="S8" s="18" t="s">
        <v>34</v>
      </c>
      <c r="T8" s="18">
        <v>1.0740000000000001</v>
      </c>
      <c r="U8" s="18">
        <v>1.036</v>
      </c>
      <c r="V8" s="18" t="s">
        <v>34</v>
      </c>
      <c r="W8" s="18" t="s">
        <v>34</v>
      </c>
      <c r="X8" s="18" t="s">
        <v>34</v>
      </c>
      <c r="Y8" s="18" t="s">
        <v>34</v>
      </c>
      <c r="Z8" s="29">
        <f>Q8*T8*U8</f>
        <v>2.0027950744915017</v>
      </c>
    </row>
    <row r="9" spans="7:26" ht="47.25" x14ac:dyDescent="0.3">
      <c r="G9" s="24" t="s">
        <v>2</v>
      </c>
      <c r="H9" s="24" t="s">
        <v>3</v>
      </c>
      <c r="I9" s="24">
        <v>2020</v>
      </c>
      <c r="J9" s="25">
        <v>1.776</v>
      </c>
      <c r="K9" s="25">
        <v>8.5536000000000012</v>
      </c>
      <c r="L9" s="20">
        <v>2.6</v>
      </c>
      <c r="M9" s="27">
        <v>1.776</v>
      </c>
      <c r="N9" s="27">
        <v>8.5535999999999994</v>
      </c>
      <c r="O9" s="47" t="s">
        <v>39</v>
      </c>
      <c r="P9" s="23">
        <f>N9-N10</f>
        <v>6.9479999999999995</v>
      </c>
      <c r="Q9" s="16">
        <f>J9</f>
        <v>1.776</v>
      </c>
      <c r="R9" s="17" t="s">
        <v>42</v>
      </c>
      <c r="S9" s="18" t="s">
        <v>34</v>
      </c>
      <c r="T9" s="18">
        <v>1.0740000000000001</v>
      </c>
      <c r="U9" s="18">
        <v>1.036</v>
      </c>
      <c r="V9" s="18" t="s">
        <v>34</v>
      </c>
      <c r="W9" s="18" t="s">
        <v>34</v>
      </c>
      <c r="X9" s="18" t="s">
        <v>34</v>
      </c>
      <c r="Y9" s="18" t="s">
        <v>34</v>
      </c>
      <c r="Z9" s="29">
        <f t="shared" ref="Z9:Z10" si="0">Q9*T9*U9</f>
        <v>1.9760912640000003</v>
      </c>
    </row>
    <row r="10" spans="7:26" ht="47.25" x14ac:dyDescent="0.3">
      <c r="G10" s="24" t="s">
        <v>4</v>
      </c>
      <c r="H10" s="24" t="s">
        <v>5</v>
      </c>
      <c r="I10" s="24">
        <v>2020</v>
      </c>
      <c r="J10" s="25">
        <v>2.2908989500000003</v>
      </c>
      <c r="K10" s="25">
        <v>1.6055999999999999</v>
      </c>
      <c r="L10" s="21">
        <v>2.2000000000000002</v>
      </c>
      <c r="M10" s="27">
        <v>2.2908989499999999</v>
      </c>
      <c r="N10" s="27">
        <v>1.6055999999999999</v>
      </c>
      <c r="O10" s="48"/>
      <c r="P10" s="23">
        <v>1.6055999999999999</v>
      </c>
      <c r="Q10" s="16">
        <f>N10</f>
        <v>1.6055999999999999</v>
      </c>
      <c r="R10" s="17" t="s">
        <v>43</v>
      </c>
      <c r="S10" s="18">
        <v>1.0529999999999999</v>
      </c>
      <c r="T10" s="18">
        <v>1.0740000000000001</v>
      </c>
      <c r="U10" s="18">
        <v>1.036</v>
      </c>
      <c r="V10" s="18" t="s">
        <v>34</v>
      </c>
      <c r="W10" s="18" t="s">
        <v>34</v>
      </c>
      <c r="X10" s="18" t="s">
        <v>34</v>
      </c>
      <c r="Y10" s="18" t="s">
        <v>34</v>
      </c>
      <c r="Z10" s="29">
        <f t="shared" si="0"/>
        <v>1.7864933184000003</v>
      </c>
    </row>
    <row r="11" spans="7:26" ht="63" x14ac:dyDescent="0.3">
      <c r="G11" s="24" t="s">
        <v>6</v>
      </c>
      <c r="H11" s="24" t="s">
        <v>7</v>
      </c>
      <c r="I11" s="24">
        <v>2021</v>
      </c>
      <c r="J11" s="25">
        <v>2.3679999999999999</v>
      </c>
      <c r="K11" s="25">
        <v>11.4048</v>
      </c>
      <c r="L11" s="20">
        <v>3.5</v>
      </c>
      <c r="M11" s="27">
        <v>2.3679999999999999</v>
      </c>
      <c r="N11" s="27">
        <v>11.4048</v>
      </c>
      <c r="O11" s="47" t="s">
        <v>39</v>
      </c>
      <c r="P11" s="23">
        <f>N11-N12</f>
        <v>9.2639999999999993</v>
      </c>
      <c r="Q11" s="16">
        <f>J11</f>
        <v>2.3679999999999999</v>
      </c>
      <c r="R11" s="17" t="s">
        <v>42</v>
      </c>
      <c r="S11" s="18" t="s">
        <v>34</v>
      </c>
      <c r="T11" s="18">
        <v>1.0740000000000001</v>
      </c>
      <c r="U11" s="18">
        <v>1.036</v>
      </c>
      <c r="V11" s="18">
        <v>1.0369999999999999</v>
      </c>
      <c r="W11" s="18" t="s">
        <v>34</v>
      </c>
      <c r="X11" s="18" t="s">
        <v>34</v>
      </c>
      <c r="Y11" s="18" t="s">
        <v>34</v>
      </c>
      <c r="Z11" s="29">
        <f>Q11*T11*U11*V11</f>
        <v>2.732275521024</v>
      </c>
    </row>
    <row r="12" spans="7:26" ht="47.25" x14ac:dyDescent="0.3">
      <c r="G12" s="24" t="s">
        <v>8</v>
      </c>
      <c r="H12" s="24" t="s">
        <v>9</v>
      </c>
      <c r="I12" s="24">
        <v>2021</v>
      </c>
      <c r="J12" s="25">
        <v>3.0572431</v>
      </c>
      <c r="K12" s="25">
        <v>2.1408</v>
      </c>
      <c r="L12" s="21">
        <v>2.9</v>
      </c>
      <c r="M12" s="27">
        <v>3.0572431</v>
      </c>
      <c r="N12" s="27">
        <v>2.1408</v>
      </c>
      <c r="O12" s="48"/>
      <c r="P12" s="23">
        <v>2.1408</v>
      </c>
      <c r="Q12" s="16">
        <f>N12</f>
        <v>2.1408</v>
      </c>
      <c r="R12" s="17" t="s">
        <v>43</v>
      </c>
      <c r="S12" s="18">
        <v>1.0529999999999999</v>
      </c>
      <c r="T12" s="18">
        <v>1.0740000000000001</v>
      </c>
      <c r="U12" s="18">
        <v>1.036</v>
      </c>
      <c r="V12" s="18">
        <v>1.0369999999999999</v>
      </c>
      <c r="W12" s="18" t="s">
        <v>34</v>
      </c>
      <c r="X12" s="18" t="s">
        <v>34</v>
      </c>
      <c r="Y12" s="18" t="s">
        <v>34</v>
      </c>
      <c r="Z12" s="29">
        <f>Q12*T12*U12*V12</f>
        <v>2.4701247615744002</v>
      </c>
    </row>
    <row r="13" spans="7:26" ht="94.5" x14ac:dyDescent="0.3">
      <c r="G13" s="24" t="s">
        <v>10</v>
      </c>
      <c r="H13" s="24" t="s">
        <v>11</v>
      </c>
      <c r="I13" s="24">
        <v>2022</v>
      </c>
      <c r="J13" s="25">
        <v>1.776</v>
      </c>
      <c r="K13" s="25">
        <v>6.6816000000000004</v>
      </c>
      <c r="L13" s="20">
        <v>2.64</v>
      </c>
      <c r="M13" s="27">
        <v>1.776</v>
      </c>
      <c r="N13" s="27">
        <v>6.6816000000000004</v>
      </c>
      <c r="O13" s="47" t="s">
        <v>39</v>
      </c>
      <c r="P13" s="23">
        <f>N13-N14</f>
        <v>5.0760000000000005</v>
      </c>
      <c r="Q13" s="16">
        <f>J13</f>
        <v>1.776</v>
      </c>
      <c r="R13" s="17" t="s">
        <v>42</v>
      </c>
      <c r="S13" s="18" t="s">
        <v>34</v>
      </c>
      <c r="T13" s="18">
        <v>1.0740000000000001</v>
      </c>
      <c r="U13" s="18">
        <v>1.036</v>
      </c>
      <c r="V13" s="18">
        <v>1.0369999999999999</v>
      </c>
      <c r="W13" s="18">
        <v>1.0369999999999999</v>
      </c>
      <c r="X13" s="18" t="s">
        <v>34</v>
      </c>
      <c r="Y13" s="18" t="s">
        <v>34</v>
      </c>
      <c r="Z13" s="29">
        <f>Q13*T13*U13*V13*W13</f>
        <v>2.1250272864764161</v>
      </c>
    </row>
    <row r="14" spans="7:26" ht="63" x14ac:dyDescent="0.3">
      <c r="G14" s="24" t="s">
        <v>12</v>
      </c>
      <c r="H14" s="24" t="s">
        <v>13</v>
      </c>
      <c r="I14" s="24">
        <v>2022</v>
      </c>
      <c r="J14" s="25">
        <v>2.2908989500000003</v>
      </c>
      <c r="K14" s="25">
        <v>1.6055999999999999</v>
      </c>
      <c r="L14" s="21">
        <v>2.16</v>
      </c>
      <c r="M14" s="27">
        <v>2.2908989499999999</v>
      </c>
      <c r="N14" s="27">
        <v>1.6055999999999999</v>
      </c>
      <c r="O14" s="48"/>
      <c r="P14" s="23">
        <v>1.6055999999999999</v>
      </c>
      <c r="Q14" s="16">
        <f>N14</f>
        <v>1.6055999999999999</v>
      </c>
      <c r="R14" s="17" t="s">
        <v>43</v>
      </c>
      <c r="S14" s="18">
        <v>1.0529999999999999</v>
      </c>
      <c r="T14" s="18">
        <v>1.0740000000000001</v>
      </c>
      <c r="U14" s="18">
        <v>1.036</v>
      </c>
      <c r="V14" s="18">
        <v>1.0369999999999999</v>
      </c>
      <c r="W14" s="18">
        <v>1.0369999999999999</v>
      </c>
      <c r="X14" s="18" t="s">
        <v>34</v>
      </c>
      <c r="Y14" s="18" t="s">
        <v>34</v>
      </c>
      <c r="Z14" s="29">
        <f t="shared" ref="Z14:Z15" si="1">Q14*T14*U14*V14*W14</f>
        <v>1.9211395333144896</v>
      </c>
    </row>
    <row r="15" spans="7:26" ht="31.5" x14ac:dyDescent="0.3">
      <c r="G15" s="24" t="s">
        <v>14</v>
      </c>
      <c r="H15" s="24" t="s">
        <v>15</v>
      </c>
      <c r="I15" s="24">
        <v>2022</v>
      </c>
      <c r="J15" s="25">
        <v>1.8092519999999999</v>
      </c>
      <c r="K15" s="25">
        <v>1.5325199999999999</v>
      </c>
      <c r="L15" s="21">
        <v>1.8</v>
      </c>
      <c r="M15" s="27">
        <v>1.8089999999999999</v>
      </c>
      <c r="N15" s="27">
        <v>1.2681899999999999</v>
      </c>
      <c r="O15" s="28">
        <v>1.2681899999999999</v>
      </c>
      <c r="P15" s="23">
        <v>1.2681</v>
      </c>
      <c r="Q15" s="16">
        <f>N15</f>
        <v>1.2681899999999999</v>
      </c>
      <c r="R15" s="17" t="s">
        <v>43</v>
      </c>
      <c r="S15" s="18">
        <v>1.0529999999999999</v>
      </c>
      <c r="T15" s="18">
        <v>1.0740000000000001</v>
      </c>
      <c r="U15" s="18">
        <v>1.036</v>
      </c>
      <c r="V15" s="18">
        <v>1.0369999999999999</v>
      </c>
      <c r="W15" s="18">
        <v>1.0369999999999999</v>
      </c>
      <c r="X15" s="18" t="s">
        <v>34</v>
      </c>
      <c r="Y15" s="18" t="s">
        <v>34</v>
      </c>
      <c r="Z15" s="29">
        <f t="shared" si="1"/>
        <v>1.5174202446151612</v>
      </c>
    </row>
    <row r="16" spans="7:26" ht="94.5" customHeight="1" x14ac:dyDescent="0.3">
      <c r="G16" s="24" t="s">
        <v>16</v>
      </c>
      <c r="H16" s="24" t="s">
        <v>17</v>
      </c>
      <c r="I16" s="24">
        <v>2023</v>
      </c>
      <c r="J16" s="25">
        <v>2.96</v>
      </c>
      <c r="K16" s="25">
        <v>11.135999999999999</v>
      </c>
      <c r="L16" s="20">
        <v>3.5</v>
      </c>
      <c r="M16" s="27">
        <v>2.96</v>
      </c>
      <c r="N16" s="27">
        <v>11.135999999999999</v>
      </c>
      <c r="O16" s="47" t="s">
        <v>39</v>
      </c>
      <c r="P16" s="23">
        <f>N16-N17</f>
        <v>8.4599999999999991</v>
      </c>
      <c r="Q16" s="16">
        <f>M16</f>
        <v>2.96</v>
      </c>
      <c r="R16" s="17" t="s">
        <v>42</v>
      </c>
      <c r="S16" s="18" t="s">
        <v>34</v>
      </c>
      <c r="T16" s="18">
        <v>1.0740000000000001</v>
      </c>
      <c r="U16" s="18">
        <v>1.036</v>
      </c>
      <c r="V16" s="18">
        <v>1.0369999999999999</v>
      </c>
      <c r="W16" s="18">
        <v>1.0369999999999999</v>
      </c>
      <c r="X16" s="18">
        <v>1.038</v>
      </c>
      <c r="Y16" s="18" t="s">
        <v>34</v>
      </c>
      <c r="Z16" s="29">
        <f>Q16*T16*U16*V16*W16*X16</f>
        <v>3.6762972056041989</v>
      </c>
    </row>
    <row r="17" spans="7:26" ht="78.75" customHeight="1" x14ac:dyDescent="0.3">
      <c r="G17" s="24" t="s">
        <v>18</v>
      </c>
      <c r="H17" s="24" t="s">
        <v>19</v>
      </c>
      <c r="I17" s="24">
        <v>2023</v>
      </c>
      <c r="J17" s="25">
        <v>3.5599999900000001</v>
      </c>
      <c r="K17" s="25">
        <v>2.6760000000000002</v>
      </c>
      <c r="L17" s="21">
        <v>2.9</v>
      </c>
      <c r="M17" s="27">
        <v>3.5599999900000001</v>
      </c>
      <c r="N17" s="27">
        <v>2.6760000000000002</v>
      </c>
      <c r="O17" s="48"/>
      <c r="P17" s="23">
        <v>2.6760000000000002</v>
      </c>
      <c r="Q17" s="16">
        <f>N17</f>
        <v>2.6760000000000002</v>
      </c>
      <c r="R17" s="17" t="s">
        <v>43</v>
      </c>
      <c r="S17" s="18">
        <v>1.0529999999999999</v>
      </c>
      <c r="T17" s="18">
        <v>1.0740000000000001</v>
      </c>
      <c r="U17" s="18">
        <v>1.036</v>
      </c>
      <c r="V17" s="18">
        <v>1.0369999999999999</v>
      </c>
      <c r="W17" s="18">
        <v>1.0369999999999999</v>
      </c>
      <c r="X17" s="18">
        <v>1.038</v>
      </c>
      <c r="Y17" s="18" t="s">
        <v>34</v>
      </c>
      <c r="Z17" s="29">
        <f>Q17*T17*U17*V17*W17*X17</f>
        <v>3.3235713926340673</v>
      </c>
    </row>
    <row r="18" spans="7:26" ht="31.5" x14ac:dyDescent="0.3">
      <c r="G18" s="24" t="s">
        <v>20</v>
      </c>
      <c r="H18" s="24" t="s">
        <v>21</v>
      </c>
      <c r="I18" s="24">
        <v>2024</v>
      </c>
      <c r="J18" s="25">
        <v>2.7188615879999993</v>
      </c>
      <c r="K18" s="25">
        <v>4.2768000000000006</v>
      </c>
      <c r="L18" s="21">
        <v>2.7</v>
      </c>
      <c r="M18" s="27">
        <v>2.7188615880000002</v>
      </c>
      <c r="N18" s="27">
        <v>4.2767999999999997</v>
      </c>
      <c r="O18" s="47" t="s">
        <v>39</v>
      </c>
      <c r="P18" s="23">
        <f>N18-N19</f>
        <v>1.6955999999999998</v>
      </c>
      <c r="Q18" s="16">
        <f>P18</f>
        <v>1.6955999999999998</v>
      </c>
      <c r="R18" s="17" t="s">
        <v>43</v>
      </c>
      <c r="S18" s="18">
        <v>1.0529999999999999</v>
      </c>
      <c r="T18" s="18">
        <v>1.0740000000000001</v>
      </c>
      <c r="U18" s="18">
        <v>1.036</v>
      </c>
      <c r="V18" s="18">
        <v>1.0369999999999999</v>
      </c>
      <c r="W18" s="18">
        <v>1.0369999999999999</v>
      </c>
      <c r="X18" s="18">
        <v>1.038</v>
      </c>
      <c r="Y18" s="18">
        <v>1.038</v>
      </c>
      <c r="Z18" s="29">
        <f>Q18*T18*U18*V18*W18*X18*Y18</f>
        <v>2.1859471839228832</v>
      </c>
    </row>
    <row r="19" spans="7:26" ht="31.5" x14ac:dyDescent="0.3">
      <c r="G19" s="24" t="s">
        <v>22</v>
      </c>
      <c r="H19" s="24" t="s">
        <v>23</v>
      </c>
      <c r="I19" s="24">
        <v>2024</v>
      </c>
      <c r="J19" s="25">
        <v>2.1001877100000002</v>
      </c>
      <c r="K19" s="25">
        <v>2.5811999999999999</v>
      </c>
      <c r="L19" s="22">
        <v>2.1</v>
      </c>
      <c r="M19" s="27">
        <v>2.1001877100000002</v>
      </c>
      <c r="N19" s="27">
        <v>2.5811999999999999</v>
      </c>
      <c r="O19" s="48"/>
      <c r="P19" s="23">
        <f>N19</f>
        <v>2.5811999999999999</v>
      </c>
      <c r="Q19" s="16">
        <f>M19</f>
        <v>2.1001877100000002</v>
      </c>
      <c r="R19" s="17" t="s">
        <v>42</v>
      </c>
      <c r="S19" s="18" t="s">
        <v>34</v>
      </c>
      <c r="T19" s="18">
        <v>1.0740000000000001</v>
      </c>
      <c r="U19" s="18">
        <v>1.036</v>
      </c>
      <c r="V19" s="18">
        <v>1.0369999999999999</v>
      </c>
      <c r="W19" s="18">
        <v>1.0369999999999999</v>
      </c>
      <c r="X19" s="18">
        <v>1.038</v>
      </c>
      <c r="Y19" s="18">
        <v>1.038</v>
      </c>
      <c r="Z19" s="29">
        <f t="shared" ref="Z19:Z21" si="2">Q19*T19*U19*V19*W19*X19*Y19</f>
        <v>2.7075368072563983</v>
      </c>
    </row>
    <row r="20" spans="7:26" ht="31.5" x14ac:dyDescent="0.3">
      <c r="G20" s="24" t="s">
        <v>24</v>
      </c>
      <c r="H20" s="24" t="s">
        <v>25</v>
      </c>
      <c r="I20" s="24">
        <v>2024</v>
      </c>
      <c r="J20" s="25">
        <v>0.59199999999999997</v>
      </c>
      <c r="K20" s="25">
        <v>2.8512</v>
      </c>
      <c r="L20" s="20">
        <v>0.88</v>
      </c>
      <c r="M20" s="27">
        <v>0.59199999999999997</v>
      </c>
      <c r="N20" s="27">
        <v>2.8512</v>
      </c>
      <c r="O20" s="47" t="s">
        <v>39</v>
      </c>
      <c r="P20" s="23">
        <f>N20-N21</f>
        <v>2.3159999999999998</v>
      </c>
      <c r="Q20" s="16">
        <f>M20</f>
        <v>0.59199999999999997</v>
      </c>
      <c r="R20" s="17" t="s">
        <v>42</v>
      </c>
      <c r="S20" s="18" t="s">
        <v>34</v>
      </c>
      <c r="T20" s="18">
        <v>1.0740000000000001</v>
      </c>
      <c r="U20" s="18">
        <v>1.036</v>
      </c>
      <c r="V20" s="18">
        <v>1.0369999999999999</v>
      </c>
      <c r="W20" s="18">
        <v>1.0369999999999999</v>
      </c>
      <c r="X20" s="18">
        <v>1.038</v>
      </c>
      <c r="Y20" s="18">
        <v>1.038</v>
      </c>
      <c r="Z20" s="29">
        <f t="shared" si="2"/>
        <v>0.76319929988343183</v>
      </c>
    </row>
    <row r="21" spans="7:26" ht="31.5" x14ac:dyDescent="0.3">
      <c r="G21" s="24" t="s">
        <v>26</v>
      </c>
      <c r="H21" s="24" t="s">
        <v>27</v>
      </c>
      <c r="I21" s="24">
        <v>2024</v>
      </c>
      <c r="J21" s="25">
        <v>0.75456964000000004</v>
      </c>
      <c r="K21" s="25">
        <v>0.53520000000000001</v>
      </c>
      <c r="L21" s="21">
        <v>0.72</v>
      </c>
      <c r="M21" s="27">
        <v>0.75456964000000004</v>
      </c>
      <c r="N21" s="27">
        <v>0.53520000000000001</v>
      </c>
      <c r="O21" s="48"/>
      <c r="P21" s="23">
        <v>0.53520000000000001</v>
      </c>
      <c r="Q21" s="16">
        <f>N21</f>
        <v>0.53520000000000001</v>
      </c>
      <c r="R21" s="17" t="s">
        <v>43</v>
      </c>
      <c r="S21" s="18">
        <v>1.0529999999999999</v>
      </c>
      <c r="T21" s="18">
        <v>1.0740000000000001</v>
      </c>
      <c r="U21" s="18">
        <v>1.036</v>
      </c>
      <c r="V21" s="18">
        <v>1.0369999999999999</v>
      </c>
      <c r="W21" s="18">
        <v>1.0369999999999999</v>
      </c>
      <c r="X21" s="18">
        <v>1.038</v>
      </c>
      <c r="Y21" s="18">
        <v>1.038</v>
      </c>
      <c r="Z21" s="29">
        <f t="shared" si="2"/>
        <v>0.68997342111083237</v>
      </c>
    </row>
    <row r="22" spans="7:26" ht="18.75" x14ac:dyDescent="0.3">
      <c r="J22" s="15">
        <f t="shared" ref="J22:O22" si="3">SUM(J8:J21)</f>
        <v>29.8539118152</v>
      </c>
      <c r="K22" s="15">
        <f t="shared" si="3"/>
        <v>57.580919999999999</v>
      </c>
      <c r="L22" s="15">
        <f t="shared" si="3"/>
        <v>32.399999887200003</v>
      </c>
      <c r="M22" s="19">
        <f t="shared" si="3"/>
        <v>29.8536598152</v>
      </c>
      <c r="N22" s="19">
        <f t="shared" si="3"/>
        <v>57.316589999999998</v>
      </c>
      <c r="O22" s="19">
        <f t="shared" si="3"/>
        <v>1.2681899999999999</v>
      </c>
      <c r="P22" s="17"/>
      <c r="Q22" s="19">
        <f>SUM(Q8:Q21)</f>
        <v>24.899177597199998</v>
      </c>
      <c r="R22" s="17"/>
      <c r="S22" s="18"/>
      <c r="T22" s="18"/>
      <c r="U22" s="18"/>
      <c r="V22" s="18"/>
      <c r="W22" s="18"/>
      <c r="X22" s="18"/>
      <c r="Y22" s="18"/>
      <c r="Z22" s="29">
        <f>SUM(Z8:Z21)</f>
        <v>29.877892314307786</v>
      </c>
    </row>
  </sheetData>
  <mergeCells count="13">
    <mergeCell ref="Z6:Z7"/>
    <mergeCell ref="O16:O17"/>
    <mergeCell ref="O18:O19"/>
    <mergeCell ref="O20:O21"/>
    <mergeCell ref="P6:P7"/>
    <mergeCell ref="S6:Y6"/>
    <mergeCell ref="O11:O12"/>
    <mergeCell ref="O13:O14"/>
    <mergeCell ref="I6:I7"/>
    <mergeCell ref="G6:H7"/>
    <mergeCell ref="J6:L6"/>
    <mergeCell ref="M6:O6"/>
    <mergeCell ref="O9:O10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AB25"/>
  <sheetViews>
    <sheetView tabSelected="1" view="pageBreakPreview" zoomScale="70" zoomScaleNormal="55" zoomScaleSheetLayoutView="70" workbookViewId="0">
      <selection activeCell="D7" sqref="D7"/>
    </sheetView>
  </sheetViews>
  <sheetFormatPr defaultRowHeight="15" x14ac:dyDescent="0.25"/>
  <cols>
    <col min="1" max="6" width="9.140625" style="2"/>
    <col min="7" max="7" width="64.42578125" style="2" customWidth="1"/>
    <col min="8" max="8" width="23.42578125" style="2" customWidth="1"/>
    <col min="9" max="9" width="23.28515625" style="2" bestFit="1" customWidth="1"/>
    <col min="10" max="10" width="17.7109375" style="2" hidden="1" customWidth="1"/>
    <col min="11" max="12" width="15" style="2" hidden="1" customWidth="1"/>
    <col min="13" max="13" width="13.7109375" style="2" customWidth="1"/>
    <col min="14" max="14" width="9.5703125" style="2" customWidth="1"/>
    <col min="15" max="15" width="9.28515625" style="2" customWidth="1"/>
    <col min="16" max="16" width="7.7109375" style="2" bestFit="1" customWidth="1"/>
    <col min="17" max="17" width="24.85546875" style="2" customWidth="1"/>
    <col min="18" max="18" width="9.140625" style="2" bestFit="1" customWidth="1"/>
    <col min="19" max="19" width="11.28515625" style="2" bestFit="1" customWidth="1"/>
    <col min="20" max="26" width="8" style="2" bestFit="1" customWidth="1"/>
    <col min="27" max="28" width="9.140625" style="2" bestFit="1" customWidth="1"/>
    <col min="29" max="31" width="9.140625" style="2"/>
    <col min="32" max="32" width="17" style="2" customWidth="1"/>
    <col min="33" max="16384" width="9.140625" style="2"/>
  </cols>
  <sheetData>
    <row r="6" spans="7:28" ht="44.25" customHeight="1" x14ac:dyDescent="0.25">
      <c r="G6" s="53" t="s">
        <v>32</v>
      </c>
      <c r="H6" s="53"/>
      <c r="I6" s="53" t="s">
        <v>45</v>
      </c>
      <c r="J6" s="38"/>
      <c r="K6" s="38" t="s">
        <v>28</v>
      </c>
      <c r="L6" s="38"/>
      <c r="M6" s="53" t="s">
        <v>52</v>
      </c>
      <c r="N6" s="53" t="s">
        <v>53</v>
      </c>
      <c r="O6" s="53"/>
      <c r="P6" s="53" t="s">
        <v>58</v>
      </c>
      <c r="Q6" s="53"/>
      <c r="R6" s="53" t="s">
        <v>54</v>
      </c>
      <c r="S6" s="53"/>
      <c r="T6" s="53" t="s">
        <v>51</v>
      </c>
      <c r="U6" s="53"/>
      <c r="V6" s="53"/>
      <c r="W6" s="53"/>
      <c r="X6" s="53"/>
      <c r="Y6" s="53"/>
      <c r="Z6" s="53"/>
      <c r="AA6" s="53"/>
      <c r="AB6" s="53"/>
    </row>
    <row r="7" spans="7:28" ht="48.75" customHeight="1" x14ac:dyDescent="0.25">
      <c r="G7" s="53"/>
      <c r="H7" s="53"/>
      <c r="I7" s="53"/>
      <c r="J7" s="38"/>
      <c r="K7" s="38"/>
      <c r="L7" s="38"/>
      <c r="M7" s="53"/>
      <c r="N7" s="56" t="s">
        <v>47</v>
      </c>
      <c r="O7" s="56" t="s">
        <v>48</v>
      </c>
      <c r="P7" s="53"/>
      <c r="Q7" s="53"/>
      <c r="R7" s="53"/>
      <c r="S7" s="53"/>
      <c r="T7" s="53" t="s">
        <v>44</v>
      </c>
      <c r="U7" s="53"/>
      <c r="V7" s="53"/>
      <c r="W7" s="53"/>
      <c r="X7" s="53"/>
      <c r="Y7" s="53"/>
      <c r="Z7" s="53"/>
      <c r="AA7" s="53" t="s">
        <v>57</v>
      </c>
      <c r="AB7" s="53"/>
    </row>
    <row r="8" spans="7:28" ht="153.75" customHeight="1" x14ac:dyDescent="0.25">
      <c r="G8" s="53"/>
      <c r="H8" s="53"/>
      <c r="I8" s="53"/>
      <c r="J8" s="38"/>
      <c r="K8" s="38" t="s">
        <v>29</v>
      </c>
      <c r="L8" s="38" t="s">
        <v>30</v>
      </c>
      <c r="M8" s="53"/>
      <c r="N8" s="57"/>
      <c r="O8" s="57"/>
      <c r="P8" s="53"/>
      <c r="Q8" s="53"/>
      <c r="R8" s="53"/>
      <c r="S8" s="53"/>
      <c r="T8" s="38">
        <v>2018</v>
      </c>
      <c r="U8" s="38">
        <v>2019</v>
      </c>
      <c r="V8" s="38">
        <v>2020</v>
      </c>
      <c r="W8" s="38">
        <v>2021</v>
      </c>
      <c r="X8" s="38">
        <v>2022</v>
      </c>
      <c r="Y8" s="38">
        <v>2023</v>
      </c>
      <c r="Z8" s="38">
        <v>2024</v>
      </c>
      <c r="AA8" s="38" t="s">
        <v>55</v>
      </c>
      <c r="AB8" s="38" t="s">
        <v>56</v>
      </c>
    </row>
    <row r="9" spans="7:28" ht="37.5" hidden="1" x14ac:dyDescent="0.25">
      <c r="G9" s="31" t="s">
        <v>0</v>
      </c>
      <c r="H9" s="31" t="s">
        <v>1</v>
      </c>
      <c r="I9" s="31">
        <v>2020</v>
      </c>
      <c r="J9" s="31"/>
      <c r="K9" s="25">
        <v>1.7999998872000005</v>
      </c>
      <c r="L9" s="25" t="s">
        <v>37</v>
      </c>
      <c r="M9" s="30">
        <v>1.7999998872000005</v>
      </c>
      <c r="N9" s="33">
        <v>1.7999998872</v>
      </c>
      <c r="O9" s="33" t="s">
        <v>34</v>
      </c>
      <c r="P9" s="34" t="s">
        <v>34</v>
      </c>
      <c r="Q9" s="33" t="s">
        <v>34</v>
      </c>
      <c r="R9" s="34">
        <f>K9</f>
        <v>1.7999998872000005</v>
      </c>
      <c r="S9" s="32" t="s">
        <v>42</v>
      </c>
      <c r="T9" s="32" t="s">
        <v>34</v>
      </c>
      <c r="U9" s="32">
        <v>1.0740000000000001</v>
      </c>
      <c r="V9" s="32">
        <v>1.036</v>
      </c>
      <c r="W9" s="32" t="s">
        <v>34</v>
      </c>
      <c r="X9" s="32" t="s">
        <v>34</v>
      </c>
      <c r="Y9" s="32" t="s">
        <v>34</v>
      </c>
      <c r="Z9" s="32" t="s">
        <v>34</v>
      </c>
      <c r="AA9" s="35">
        <f>R9*U9*V9</f>
        <v>2.0027950744915017</v>
      </c>
      <c r="AB9" s="35">
        <f>AA9/1.2</f>
        <v>1.6689958954095849</v>
      </c>
    </row>
    <row r="10" spans="7:28" ht="75" hidden="1" x14ac:dyDescent="0.25">
      <c r="G10" s="31" t="s">
        <v>2</v>
      </c>
      <c r="H10" s="31" t="s">
        <v>3</v>
      </c>
      <c r="I10" s="31">
        <v>2020</v>
      </c>
      <c r="J10" s="31"/>
      <c r="K10" s="25">
        <v>1.776</v>
      </c>
      <c r="L10" s="25">
        <v>8.5536000000000012</v>
      </c>
      <c r="M10" s="30">
        <v>2.6</v>
      </c>
      <c r="N10" s="33">
        <v>1.776</v>
      </c>
      <c r="O10" s="33">
        <v>8.5535999999999994</v>
      </c>
      <c r="P10" s="34">
        <v>6.9479999999999995</v>
      </c>
      <c r="Q10" s="55" t="s">
        <v>50</v>
      </c>
      <c r="R10" s="34">
        <f>K10</f>
        <v>1.776</v>
      </c>
      <c r="S10" s="32" t="s">
        <v>42</v>
      </c>
      <c r="T10" s="32" t="s">
        <v>34</v>
      </c>
      <c r="U10" s="32">
        <v>1.0740000000000001</v>
      </c>
      <c r="V10" s="32">
        <v>1.036</v>
      </c>
      <c r="W10" s="32" t="s">
        <v>34</v>
      </c>
      <c r="X10" s="32" t="s">
        <v>34</v>
      </c>
      <c r="Y10" s="32" t="s">
        <v>34</v>
      </c>
      <c r="Z10" s="32" t="s">
        <v>34</v>
      </c>
      <c r="AA10" s="35">
        <f>R10*U10*V10</f>
        <v>1.9760912640000003</v>
      </c>
      <c r="AB10" s="35">
        <f t="shared" ref="AB10:AB23" si="0">AA10/1.2</f>
        <v>1.6467427200000004</v>
      </c>
    </row>
    <row r="11" spans="7:28" ht="56.25" hidden="1" x14ac:dyDescent="0.25">
      <c r="G11" s="31" t="s">
        <v>4</v>
      </c>
      <c r="H11" s="31" t="s">
        <v>5</v>
      </c>
      <c r="I11" s="31">
        <v>2020</v>
      </c>
      <c r="J11" s="31"/>
      <c r="K11" s="25">
        <v>2.2908989500000003</v>
      </c>
      <c r="L11" s="25">
        <v>1.6055999999999999</v>
      </c>
      <c r="M11" s="30">
        <v>2.2000000000000002</v>
      </c>
      <c r="N11" s="33">
        <v>2.2908989499999999</v>
      </c>
      <c r="O11" s="33">
        <v>1.6055999999999999</v>
      </c>
      <c r="P11" s="34">
        <v>1.6055999999999999</v>
      </c>
      <c r="Q11" s="55"/>
      <c r="R11" s="34">
        <f>O11</f>
        <v>1.6055999999999999</v>
      </c>
      <c r="S11" s="32" t="s">
        <v>43</v>
      </c>
      <c r="T11" s="32">
        <v>1.0529999999999999</v>
      </c>
      <c r="U11" s="32">
        <v>1.0740000000000001</v>
      </c>
      <c r="V11" s="32">
        <v>1.036</v>
      </c>
      <c r="W11" s="32" t="s">
        <v>34</v>
      </c>
      <c r="X11" s="32" t="s">
        <v>34</v>
      </c>
      <c r="Y11" s="32" t="s">
        <v>34</v>
      </c>
      <c r="Z11" s="32" t="s">
        <v>34</v>
      </c>
      <c r="AA11" s="35">
        <f>R11*U11*V11</f>
        <v>1.7864933184000003</v>
      </c>
      <c r="AB11" s="35">
        <f t="shared" si="0"/>
        <v>1.4887444320000003</v>
      </c>
    </row>
    <row r="12" spans="7:28" ht="75" x14ac:dyDescent="0.25">
      <c r="G12" s="31" t="s">
        <v>6</v>
      </c>
      <c r="H12" s="31" t="s">
        <v>7</v>
      </c>
      <c r="I12" s="31">
        <v>2021</v>
      </c>
      <c r="J12" s="31"/>
      <c r="K12" s="25">
        <v>2.3679999999999999</v>
      </c>
      <c r="L12" s="25">
        <v>11.4048</v>
      </c>
      <c r="M12" s="30">
        <v>3.5</v>
      </c>
      <c r="N12" s="33">
        <v>2.3679999999999999</v>
      </c>
      <c r="O12" s="33">
        <v>11.4048</v>
      </c>
      <c r="P12" s="34">
        <v>9.2639999999999993</v>
      </c>
      <c r="Q12" s="55" t="s">
        <v>50</v>
      </c>
      <c r="R12" s="34">
        <f>K12</f>
        <v>2.3679999999999999</v>
      </c>
      <c r="S12" s="32" t="s">
        <v>42</v>
      </c>
      <c r="T12" s="32" t="s">
        <v>34</v>
      </c>
      <c r="U12" s="32">
        <v>1.0740000000000001</v>
      </c>
      <c r="V12" s="32">
        <v>1.036</v>
      </c>
      <c r="W12" s="32">
        <v>1.0369999999999999</v>
      </c>
      <c r="X12" s="32" t="s">
        <v>34</v>
      </c>
      <c r="Y12" s="32" t="s">
        <v>34</v>
      </c>
      <c r="Z12" s="32" t="s">
        <v>34</v>
      </c>
      <c r="AA12" s="35">
        <f>R12*U12*V12*W12</f>
        <v>2.732275521024</v>
      </c>
      <c r="AB12" s="35">
        <f t="shared" si="0"/>
        <v>2.2768962675200002</v>
      </c>
    </row>
    <row r="13" spans="7:28" ht="75" x14ac:dyDescent="0.25">
      <c r="G13" s="31" t="s">
        <v>8</v>
      </c>
      <c r="H13" s="31" t="s">
        <v>9</v>
      </c>
      <c r="I13" s="31">
        <v>2021</v>
      </c>
      <c r="J13" s="31"/>
      <c r="K13" s="25">
        <v>3.0572431</v>
      </c>
      <c r="L13" s="25">
        <v>2.1408</v>
      </c>
      <c r="M13" s="30">
        <v>2.9</v>
      </c>
      <c r="N13" s="33">
        <v>3.0572431</v>
      </c>
      <c r="O13" s="33">
        <v>2.1408</v>
      </c>
      <c r="P13" s="34">
        <v>2.1408</v>
      </c>
      <c r="Q13" s="55"/>
      <c r="R13" s="34">
        <f>O13</f>
        <v>2.1408</v>
      </c>
      <c r="S13" s="32" t="s">
        <v>43</v>
      </c>
      <c r="T13" s="32">
        <v>1.0529999999999999</v>
      </c>
      <c r="U13" s="32">
        <v>1.0740000000000001</v>
      </c>
      <c r="V13" s="32">
        <v>1.036</v>
      </c>
      <c r="W13" s="32">
        <v>1.0369999999999999</v>
      </c>
      <c r="X13" s="32" t="s">
        <v>34</v>
      </c>
      <c r="Y13" s="32" t="s">
        <v>34</v>
      </c>
      <c r="Z13" s="32" t="s">
        <v>34</v>
      </c>
      <c r="AA13" s="35">
        <f>R13*U13*V13*W13</f>
        <v>2.4701247615744002</v>
      </c>
      <c r="AB13" s="35">
        <f t="shared" si="0"/>
        <v>2.0584373013120003</v>
      </c>
    </row>
    <row r="14" spans="7:28" ht="131.25" hidden="1" x14ac:dyDescent="0.25">
      <c r="G14" s="31" t="s">
        <v>10</v>
      </c>
      <c r="H14" s="31" t="s">
        <v>11</v>
      </c>
      <c r="I14" s="31">
        <v>2022</v>
      </c>
      <c r="J14" s="31"/>
      <c r="K14" s="25">
        <v>1.776</v>
      </c>
      <c r="L14" s="25">
        <v>6.6816000000000004</v>
      </c>
      <c r="M14" s="30">
        <v>2.64</v>
      </c>
      <c r="N14" s="33">
        <v>1.776</v>
      </c>
      <c r="O14" s="33">
        <v>6.6816000000000004</v>
      </c>
      <c r="P14" s="34">
        <v>5.0760000000000005</v>
      </c>
      <c r="Q14" s="55" t="s">
        <v>50</v>
      </c>
      <c r="R14" s="34">
        <f>K14</f>
        <v>1.776</v>
      </c>
      <c r="S14" s="32" t="s">
        <v>42</v>
      </c>
      <c r="T14" s="32" t="s">
        <v>34</v>
      </c>
      <c r="U14" s="32">
        <v>1.0740000000000001</v>
      </c>
      <c r="V14" s="32">
        <v>1.036</v>
      </c>
      <c r="W14" s="32">
        <v>1.0369999999999999</v>
      </c>
      <c r="X14" s="32">
        <v>1.0369999999999999</v>
      </c>
      <c r="Y14" s="32" t="s">
        <v>34</v>
      </c>
      <c r="Z14" s="32" t="s">
        <v>34</v>
      </c>
      <c r="AA14" s="35">
        <f>R14*U14*V14*W14*X14</f>
        <v>2.1250272864764161</v>
      </c>
      <c r="AB14" s="35">
        <f t="shared" si="0"/>
        <v>1.7708560720636801</v>
      </c>
    </row>
    <row r="15" spans="7:28" ht="93.75" hidden="1" x14ac:dyDescent="0.25">
      <c r="G15" s="31" t="s">
        <v>12</v>
      </c>
      <c r="H15" s="31" t="s">
        <v>13</v>
      </c>
      <c r="I15" s="31">
        <v>2022</v>
      </c>
      <c r="J15" s="31"/>
      <c r="K15" s="25">
        <v>2.2908989500000003</v>
      </c>
      <c r="L15" s="25">
        <v>1.6055999999999999</v>
      </c>
      <c r="M15" s="30">
        <v>2.16</v>
      </c>
      <c r="N15" s="33">
        <v>2.2908989499999999</v>
      </c>
      <c r="O15" s="33">
        <v>1.6055999999999999</v>
      </c>
      <c r="P15" s="34">
        <v>1.6055999999999999</v>
      </c>
      <c r="Q15" s="55"/>
      <c r="R15" s="34">
        <f>O15</f>
        <v>1.6055999999999999</v>
      </c>
      <c r="S15" s="32" t="s">
        <v>43</v>
      </c>
      <c r="T15" s="32">
        <v>1.0529999999999999</v>
      </c>
      <c r="U15" s="32">
        <v>1.0740000000000001</v>
      </c>
      <c r="V15" s="32">
        <v>1.036</v>
      </c>
      <c r="W15" s="32">
        <v>1.0369999999999999</v>
      </c>
      <c r="X15" s="32">
        <v>1.0369999999999999</v>
      </c>
      <c r="Y15" s="32" t="s">
        <v>34</v>
      </c>
      <c r="Z15" s="32" t="s">
        <v>34</v>
      </c>
      <c r="AA15" s="35">
        <f>R15*U15*V15*W15*X15</f>
        <v>1.9211395333144896</v>
      </c>
      <c r="AB15" s="35">
        <f t="shared" si="0"/>
        <v>1.600949611095408</v>
      </c>
    </row>
    <row r="16" spans="7:28" ht="37.5" hidden="1" x14ac:dyDescent="0.25">
      <c r="G16" s="31" t="s">
        <v>14</v>
      </c>
      <c r="H16" s="31" t="s">
        <v>15</v>
      </c>
      <c r="I16" s="31">
        <v>2022</v>
      </c>
      <c r="J16" s="31"/>
      <c r="K16" s="25">
        <v>1.8092519999999999</v>
      </c>
      <c r="L16" s="25">
        <v>1.5325199999999999</v>
      </c>
      <c r="M16" s="30">
        <v>1.8</v>
      </c>
      <c r="N16" s="33">
        <v>1.8089999999999999</v>
      </c>
      <c r="O16" s="33">
        <v>1.2681899999999999</v>
      </c>
      <c r="P16" s="34">
        <v>1.2681</v>
      </c>
      <c r="Q16" s="30" t="s">
        <v>34</v>
      </c>
      <c r="R16" s="34">
        <f>O16</f>
        <v>1.2681899999999999</v>
      </c>
      <c r="S16" s="32" t="s">
        <v>43</v>
      </c>
      <c r="T16" s="32">
        <v>1.0529999999999999</v>
      </c>
      <c r="U16" s="32">
        <v>1.0740000000000001</v>
      </c>
      <c r="V16" s="32">
        <v>1.036</v>
      </c>
      <c r="W16" s="32">
        <v>1.0369999999999999</v>
      </c>
      <c r="X16" s="32">
        <v>1.0369999999999999</v>
      </c>
      <c r="Y16" s="32" t="s">
        <v>34</v>
      </c>
      <c r="Z16" s="32" t="s">
        <v>34</v>
      </c>
      <c r="AA16" s="35">
        <f>R16*U16*V16*W16*X16</f>
        <v>1.5174202446151612</v>
      </c>
      <c r="AB16" s="35">
        <f t="shared" si="0"/>
        <v>1.2645168705126344</v>
      </c>
    </row>
    <row r="17" spans="7:28" ht="150" hidden="1" x14ac:dyDescent="0.25">
      <c r="G17" s="31" t="s">
        <v>16</v>
      </c>
      <c r="H17" s="31" t="s">
        <v>17</v>
      </c>
      <c r="I17" s="31">
        <v>2023</v>
      </c>
      <c r="J17" s="31"/>
      <c r="K17" s="25">
        <v>2.96</v>
      </c>
      <c r="L17" s="25">
        <v>11.135999999999999</v>
      </c>
      <c r="M17" s="30">
        <v>3.5</v>
      </c>
      <c r="N17" s="33">
        <v>2.96</v>
      </c>
      <c r="O17" s="33">
        <v>11.135999999999999</v>
      </c>
      <c r="P17" s="34">
        <v>8.4599999999999991</v>
      </c>
      <c r="Q17" s="55" t="s">
        <v>50</v>
      </c>
      <c r="R17" s="34">
        <f>N17</f>
        <v>2.96</v>
      </c>
      <c r="S17" s="32" t="s">
        <v>42</v>
      </c>
      <c r="T17" s="32" t="s">
        <v>34</v>
      </c>
      <c r="U17" s="32">
        <v>1.0740000000000001</v>
      </c>
      <c r="V17" s="32">
        <v>1.036</v>
      </c>
      <c r="W17" s="32">
        <v>1.0369999999999999</v>
      </c>
      <c r="X17" s="32">
        <v>1.0369999999999999</v>
      </c>
      <c r="Y17" s="32">
        <v>1.038</v>
      </c>
      <c r="Z17" s="32" t="s">
        <v>34</v>
      </c>
      <c r="AA17" s="35">
        <f>R17*U17*V17*W17*X17*Y17</f>
        <v>3.6762972056041989</v>
      </c>
      <c r="AB17" s="35">
        <f t="shared" si="0"/>
        <v>3.0635810046701657</v>
      </c>
    </row>
    <row r="18" spans="7:28" ht="112.5" hidden="1" x14ac:dyDescent="0.25">
      <c r="G18" s="31" t="s">
        <v>18</v>
      </c>
      <c r="H18" s="31" t="s">
        <v>19</v>
      </c>
      <c r="I18" s="31">
        <v>2023</v>
      </c>
      <c r="J18" s="31"/>
      <c r="K18" s="25">
        <v>3.5599999900000001</v>
      </c>
      <c r="L18" s="25">
        <v>2.6760000000000002</v>
      </c>
      <c r="M18" s="30">
        <v>2.9</v>
      </c>
      <c r="N18" s="33">
        <v>3.5599999900000001</v>
      </c>
      <c r="O18" s="33">
        <v>2.6760000000000002</v>
      </c>
      <c r="P18" s="34">
        <v>2.6760000000000002</v>
      </c>
      <c r="Q18" s="55"/>
      <c r="R18" s="34">
        <f>O18</f>
        <v>2.6760000000000002</v>
      </c>
      <c r="S18" s="32" t="s">
        <v>43</v>
      </c>
      <c r="T18" s="32">
        <v>1.0529999999999999</v>
      </c>
      <c r="U18" s="32">
        <v>1.0740000000000001</v>
      </c>
      <c r="V18" s="32">
        <v>1.036</v>
      </c>
      <c r="W18" s="32">
        <v>1.0369999999999999</v>
      </c>
      <c r="X18" s="32">
        <v>1.0369999999999999</v>
      </c>
      <c r="Y18" s="32">
        <v>1.038</v>
      </c>
      <c r="Z18" s="32" t="s">
        <v>34</v>
      </c>
      <c r="AA18" s="35">
        <f>R18*U18*V18*W18*X18*Y18</f>
        <v>3.3235713926340673</v>
      </c>
      <c r="AB18" s="35">
        <f t="shared" si="0"/>
        <v>2.7696428271950562</v>
      </c>
    </row>
    <row r="19" spans="7:28" ht="37.5" hidden="1" x14ac:dyDescent="0.25">
      <c r="G19" s="31" t="s">
        <v>20</v>
      </c>
      <c r="H19" s="31" t="s">
        <v>21</v>
      </c>
      <c r="I19" s="31">
        <v>2024</v>
      </c>
      <c r="J19" s="31"/>
      <c r="K19" s="25">
        <v>2.7188615879999993</v>
      </c>
      <c r="L19" s="25">
        <v>4.2768000000000006</v>
      </c>
      <c r="M19" s="30">
        <v>2.7</v>
      </c>
      <c r="N19" s="33">
        <v>2.7188615880000002</v>
      </c>
      <c r="O19" s="33">
        <v>4.2767999999999997</v>
      </c>
      <c r="P19" s="34">
        <v>1.6955999999999998</v>
      </c>
      <c r="Q19" s="55" t="s">
        <v>50</v>
      </c>
      <c r="R19" s="34">
        <f>P19</f>
        <v>1.6955999999999998</v>
      </c>
      <c r="S19" s="32" t="s">
        <v>43</v>
      </c>
      <c r="T19" s="32">
        <v>1.0529999999999999</v>
      </c>
      <c r="U19" s="32">
        <v>1.0740000000000001</v>
      </c>
      <c r="V19" s="32">
        <v>1.036</v>
      </c>
      <c r="W19" s="32">
        <v>1.0369999999999999</v>
      </c>
      <c r="X19" s="32">
        <v>1.0369999999999999</v>
      </c>
      <c r="Y19" s="32">
        <v>1.038</v>
      </c>
      <c r="Z19" s="32">
        <v>1.038</v>
      </c>
      <c r="AA19" s="35">
        <f>R19*U19*V19*W19*X19*Y19*Z19</f>
        <v>2.1859471839228832</v>
      </c>
      <c r="AB19" s="35">
        <f t="shared" si="0"/>
        <v>1.8216226532690694</v>
      </c>
    </row>
    <row r="20" spans="7:28" ht="37.5" hidden="1" x14ac:dyDescent="0.25">
      <c r="G20" s="31" t="s">
        <v>22</v>
      </c>
      <c r="H20" s="31" t="s">
        <v>23</v>
      </c>
      <c r="I20" s="31">
        <v>2024</v>
      </c>
      <c r="J20" s="31"/>
      <c r="K20" s="25">
        <v>2.1001877100000002</v>
      </c>
      <c r="L20" s="25">
        <v>2.5811999999999999</v>
      </c>
      <c r="M20" s="30">
        <v>2.1</v>
      </c>
      <c r="N20" s="33">
        <v>2.1001877100000002</v>
      </c>
      <c r="O20" s="33">
        <v>2.5811999999999999</v>
      </c>
      <c r="P20" s="34">
        <v>2.5811999999999999</v>
      </c>
      <c r="Q20" s="55"/>
      <c r="R20" s="34">
        <f>N20</f>
        <v>2.1001877100000002</v>
      </c>
      <c r="S20" s="32" t="s">
        <v>42</v>
      </c>
      <c r="T20" s="32" t="s">
        <v>34</v>
      </c>
      <c r="U20" s="32">
        <v>1.0740000000000001</v>
      </c>
      <c r="V20" s="32">
        <v>1.036</v>
      </c>
      <c r="W20" s="32">
        <v>1.0369999999999999</v>
      </c>
      <c r="X20" s="32">
        <v>1.0369999999999999</v>
      </c>
      <c r="Y20" s="32">
        <v>1.038</v>
      </c>
      <c r="Z20" s="32">
        <v>1.038</v>
      </c>
      <c r="AA20" s="35">
        <f t="shared" ref="AA20:AA22" si="1">R20*U20*V20*W20*X20*Y20*Z20</f>
        <v>2.7075368072563983</v>
      </c>
      <c r="AB20" s="35">
        <f t="shared" si="0"/>
        <v>2.2562806727136655</v>
      </c>
    </row>
    <row r="21" spans="7:28" ht="56.25" hidden="1" x14ac:dyDescent="0.25">
      <c r="G21" s="31" t="s">
        <v>24</v>
      </c>
      <c r="H21" s="31" t="s">
        <v>25</v>
      </c>
      <c r="I21" s="31">
        <v>2024</v>
      </c>
      <c r="J21" s="31"/>
      <c r="K21" s="25">
        <v>0.59199999999999997</v>
      </c>
      <c r="L21" s="25">
        <v>2.8512</v>
      </c>
      <c r="M21" s="30">
        <v>0.88</v>
      </c>
      <c r="N21" s="33">
        <v>0.59199999999999997</v>
      </c>
      <c r="O21" s="33">
        <v>2.8512</v>
      </c>
      <c r="P21" s="34">
        <v>2.3159999999999998</v>
      </c>
      <c r="Q21" s="55" t="s">
        <v>50</v>
      </c>
      <c r="R21" s="34">
        <f>N21</f>
        <v>0.59199999999999997</v>
      </c>
      <c r="S21" s="32" t="s">
        <v>42</v>
      </c>
      <c r="T21" s="32" t="s">
        <v>34</v>
      </c>
      <c r="U21" s="32">
        <v>1.0740000000000001</v>
      </c>
      <c r="V21" s="32">
        <v>1.036</v>
      </c>
      <c r="W21" s="32">
        <v>1.0369999999999999</v>
      </c>
      <c r="X21" s="32">
        <v>1.0369999999999999</v>
      </c>
      <c r="Y21" s="32">
        <v>1.038</v>
      </c>
      <c r="Z21" s="32">
        <v>1.038</v>
      </c>
      <c r="AA21" s="35">
        <f t="shared" si="1"/>
        <v>0.76319929988343183</v>
      </c>
      <c r="AB21" s="35">
        <f t="shared" si="0"/>
        <v>0.63599941656952652</v>
      </c>
    </row>
    <row r="22" spans="7:28" ht="37.5" hidden="1" x14ac:dyDescent="0.25">
      <c r="G22" s="31" t="s">
        <v>26</v>
      </c>
      <c r="H22" s="31" t="s">
        <v>27</v>
      </c>
      <c r="I22" s="31">
        <v>2024</v>
      </c>
      <c r="J22" s="31"/>
      <c r="K22" s="25">
        <v>0.75456964000000004</v>
      </c>
      <c r="L22" s="25">
        <v>0.53520000000000001</v>
      </c>
      <c r="M22" s="30">
        <v>0.72</v>
      </c>
      <c r="N22" s="33">
        <v>0.75456964000000004</v>
      </c>
      <c r="O22" s="33">
        <v>0.53520000000000001</v>
      </c>
      <c r="P22" s="34">
        <v>0.53520000000000001</v>
      </c>
      <c r="Q22" s="55"/>
      <c r="R22" s="34">
        <f>O22</f>
        <v>0.53520000000000001</v>
      </c>
      <c r="S22" s="32" t="s">
        <v>43</v>
      </c>
      <c r="T22" s="32">
        <v>1.0529999999999999</v>
      </c>
      <c r="U22" s="32">
        <v>1.0740000000000001</v>
      </c>
      <c r="V22" s="32">
        <v>1.036</v>
      </c>
      <c r="W22" s="32">
        <v>1.0369999999999999</v>
      </c>
      <c r="X22" s="32">
        <v>1.0369999999999999</v>
      </c>
      <c r="Y22" s="32">
        <v>1.038</v>
      </c>
      <c r="Z22" s="32">
        <v>1.038</v>
      </c>
      <c r="AA22" s="35">
        <f t="shared" si="1"/>
        <v>0.68997342111083237</v>
      </c>
      <c r="AB22" s="35">
        <f t="shared" si="0"/>
        <v>0.57497785092569365</v>
      </c>
    </row>
    <row r="23" spans="7:28" ht="18.75" hidden="1" x14ac:dyDescent="0.25">
      <c r="G23" s="54" t="s">
        <v>49</v>
      </c>
      <c r="H23" s="54"/>
      <c r="I23" s="54"/>
      <c r="J23" s="36"/>
      <c r="K23" s="37">
        <f>SUM(K9:K22)</f>
        <v>29.8539118152</v>
      </c>
      <c r="L23" s="37">
        <f>SUM(L9:L22)</f>
        <v>57.580919999999999</v>
      </c>
      <c r="M23" s="35">
        <f>SUM(M9:M22)</f>
        <v>32.399999887200003</v>
      </c>
      <c r="N23" s="35">
        <f>SUM(N9:N22)</f>
        <v>29.8536598152</v>
      </c>
      <c r="O23" s="35">
        <f>SUM(O9:O22)</f>
        <v>57.316589999999998</v>
      </c>
      <c r="P23" s="36" t="s">
        <v>34</v>
      </c>
      <c r="Q23" s="36" t="s">
        <v>34</v>
      </c>
      <c r="R23" s="35">
        <f>SUM(R9:R22)</f>
        <v>24.899177597199998</v>
      </c>
      <c r="S23" s="36" t="s">
        <v>34</v>
      </c>
      <c r="T23" s="36" t="s">
        <v>34</v>
      </c>
      <c r="U23" s="36" t="s">
        <v>34</v>
      </c>
      <c r="V23" s="36" t="s">
        <v>34</v>
      </c>
      <c r="W23" s="36" t="s">
        <v>34</v>
      </c>
      <c r="X23" s="36" t="s">
        <v>34</v>
      </c>
      <c r="Y23" s="36" t="s">
        <v>34</v>
      </c>
      <c r="Z23" s="36" t="s">
        <v>34</v>
      </c>
      <c r="AA23" s="35">
        <f>SUM(AA9:AA22)</f>
        <v>29.877892314307786</v>
      </c>
      <c r="AB23" s="35">
        <f t="shared" si="0"/>
        <v>24.898243595256488</v>
      </c>
    </row>
    <row r="24" spans="7:28" hidden="1" x14ac:dyDescent="0.25"/>
    <row r="25" spans="7:28" hidden="1" x14ac:dyDescent="0.25"/>
  </sheetData>
  <mergeCells count="18">
    <mergeCell ref="AA7:AB7"/>
    <mergeCell ref="T6:AB6"/>
    <mergeCell ref="R6:S8"/>
    <mergeCell ref="M6:M8"/>
    <mergeCell ref="N6:O6"/>
    <mergeCell ref="T7:Z7"/>
    <mergeCell ref="O7:O8"/>
    <mergeCell ref="N7:N8"/>
    <mergeCell ref="G6:H8"/>
    <mergeCell ref="I6:I8"/>
    <mergeCell ref="G23:I23"/>
    <mergeCell ref="Q10:Q11"/>
    <mergeCell ref="Q12:Q13"/>
    <mergeCell ref="Q14:Q15"/>
    <mergeCell ref="Q17:Q18"/>
    <mergeCell ref="Q19:Q20"/>
    <mergeCell ref="Q21:Q22"/>
    <mergeCell ref="P6:Q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15.0519</vt:lpstr>
      <vt:lpstr>27.05.19</vt:lpstr>
      <vt:lpstr>20.11.19</vt:lpstr>
      <vt:lpstr>Предложение РСТ</vt:lpstr>
      <vt:lpstr>Лист3</vt:lpstr>
      <vt:lpstr>'20.11.19'!Область_печати</vt:lpstr>
      <vt:lpstr>'Предложение РСТ'!Область_печати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</dc:creator>
  <cp:lastModifiedBy>sgi-09</cp:lastModifiedBy>
  <cp:lastPrinted>2021-02-15T11:30:29Z</cp:lastPrinted>
  <dcterms:created xsi:type="dcterms:W3CDTF">2019-05-15T05:45:12Z</dcterms:created>
  <dcterms:modified xsi:type="dcterms:W3CDTF">2021-04-28T08:38:42Z</dcterms:modified>
</cp:coreProperties>
</file>