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982" firstSheet="1" activeTab="24"/>
  </bookViews>
  <sheets>
    <sheet name="1_1" sheetId="1" r:id="rId1"/>
    <sheet name="1_2" sheetId="2" r:id="rId2"/>
    <sheet name="1_3" sheetId="3" r:id="rId3"/>
    <sheet name="1_4" sheetId="4" r:id="rId4"/>
    <sheet name="2_2" sheetId="5" r:id="rId5"/>
    <sheet name="2.3(2017)" sheetId="6" r:id="rId6"/>
    <sheet name="2.3(2018)" sheetId="7" r:id="rId7"/>
    <sheet name="2.3(2019)" sheetId="8" r:id="rId8"/>
    <sheet name="3_1_(1)" sheetId="9" r:id="rId9"/>
    <sheet name="3_2_(1)" sheetId="10" r:id="rId10"/>
    <sheet name="3_1_(2)" sheetId="11" r:id="rId11"/>
    <sheet name="3_2_(2)" sheetId="12" r:id="rId12"/>
    <sheet name="3_1_(3)" sheetId="13" r:id="rId13"/>
    <sheet name="3_2_(3)" sheetId="14" r:id="rId14"/>
    <sheet name="3_1_(4)" sheetId="15" r:id="rId15"/>
    <sheet name="3_2_(4)" sheetId="16" r:id="rId16"/>
    <sheet name="3_1_(5)" sheetId="17" r:id="rId17"/>
    <sheet name="3_2_(5)" sheetId="18" r:id="rId18"/>
    <sheet name="3_1_(6)" sheetId="19" r:id="rId19"/>
    <sheet name="3_2_(6)" sheetId="20" r:id="rId20"/>
    <sheet name="3_1_(7)" sheetId="21" r:id="rId21"/>
    <sheet name="3_2_(7)" sheetId="22" r:id="rId22"/>
    <sheet name="4_1" sheetId="23" r:id="rId23"/>
    <sheet name="4_2" sheetId="24" r:id="rId24"/>
    <sheet name="4_3" sheetId="25" r:id="rId25"/>
  </sheets>
  <externalReferences>
    <externalReference r:id="rId28"/>
  </externalReferences>
  <definedNames>
    <definedName name="_xlnm_Print_Area" localSheetId="0">'1_1'!$A$14:$Q$27</definedName>
    <definedName name="_xlnm_Print_Area" localSheetId="1">'1_2'!$A$1:$AI$33</definedName>
    <definedName name="_xlnm_Print_Area" localSheetId="2">'1_3'!$A$11:$AA$27</definedName>
    <definedName name="_xlnm_Print_Area" localSheetId="8">'3_1_(1)'!$A$1:$F$42</definedName>
    <definedName name="_xlnm_Print_Area" localSheetId="10">'3_1_(2)'!$A$1:$F$42</definedName>
    <definedName name="_xlnm_Print_Area" localSheetId="12">'3_1_(3)'!$A$1:$F$42</definedName>
    <definedName name="_xlnm_Print_Area" localSheetId="14">'3_1_(4)'!$A$1:$F$42</definedName>
    <definedName name="_xlnm_Print_Area" localSheetId="16">'3_1_(5)'!$A$1:$F$42</definedName>
    <definedName name="_xlnm_Print_Area" localSheetId="18">'3_1_(6)'!$A$1:$F$42</definedName>
    <definedName name="_xlnm_Print_Area" localSheetId="20">'3_1_(7)'!$A$1:$F$40</definedName>
    <definedName name="_xlnm_Print_Area_0" localSheetId="0">'1_1'!$A$14:$Q$27</definedName>
    <definedName name="_xlnm_Print_Area_0" localSheetId="1">'1_2'!$A$1:$AI$33</definedName>
    <definedName name="_xlnm_Print_Area_0" localSheetId="2">'1_3'!$A$11:$AA$27</definedName>
    <definedName name="_xlnm_Print_Area_0" localSheetId="8">'3_1_(1)'!$A$1:$F$42</definedName>
    <definedName name="_xlnm_Print_Area_0" localSheetId="10">'3_1_(2)'!$A$1:$F$42</definedName>
    <definedName name="_xlnm_Print_Area_0" localSheetId="12">'3_1_(3)'!$A$1:$F$42</definedName>
    <definedName name="_xlnm_Print_Area_0" localSheetId="14">'3_1_(4)'!$A$1:$F$42</definedName>
    <definedName name="_xlnm_Print_Area_0" localSheetId="16">'3_1_(5)'!$A$1:$F$42</definedName>
    <definedName name="_xlnm_Print_Area_0" localSheetId="18">'3_1_(6)'!$A$1:$F$42</definedName>
    <definedName name="_xlnm_Print_Area_0" localSheetId="20">'3_1_(7)'!$A$1:$F$40</definedName>
    <definedName name="_xlnm_Print_Area_0_0" localSheetId="0">'1_1'!$A$14:$Q$27</definedName>
    <definedName name="_xlnm_Print_Area_0_0" localSheetId="1">'1_2'!$A$1:$AI$33</definedName>
    <definedName name="_xlnm_Print_Area_0_0" localSheetId="2">'1_3'!$A$11:$AA$27</definedName>
    <definedName name="_xlnm_Print_Area_0_0" localSheetId="8">'3_1_(1)'!$A$1:$F$42</definedName>
    <definedName name="_xlnm_Print_Area_0_0" localSheetId="10">'3_1_(2)'!$A$1:$F$42</definedName>
    <definedName name="_xlnm_Print_Area_0_0" localSheetId="12">'3_1_(3)'!$A$1:$F$42</definedName>
    <definedName name="_xlnm_Print_Area_0_0" localSheetId="14">'3_1_(4)'!$A$1:$F$42</definedName>
    <definedName name="_xlnm_Print_Area_0_0" localSheetId="16">'3_1_(5)'!$A$1:$F$42</definedName>
    <definedName name="_xlnm_Print_Area_0_0" localSheetId="18">'3_1_(6)'!$A$1:$F$42</definedName>
    <definedName name="_xlnm_Print_Area_0_0" localSheetId="20">'3_1_(7)'!$A$1:$F$40</definedName>
    <definedName name="_xlnm_Print_Area_0_0_0" localSheetId="0">'1_1'!$A$14:$Q$27</definedName>
    <definedName name="_xlnm_Print_Area_0_0_0" localSheetId="1">'1_2'!$A$1:$AI$33</definedName>
    <definedName name="_xlnm_Print_Area_0_0_0" localSheetId="2">'1_3'!$A$11:$AA$27</definedName>
    <definedName name="_xlnm_Print_Area_0_0_0" localSheetId="8">'3_1_(1)'!$A$1:$F$42</definedName>
    <definedName name="_xlnm_Print_Area_0_0_0" localSheetId="10">'3_1_(2)'!$A$1:$F$42</definedName>
    <definedName name="_xlnm_Print_Area_0_0_0" localSheetId="12">'3_1_(3)'!$A$1:$F$42</definedName>
    <definedName name="_xlnm_Print_Area_0_0_0" localSheetId="14">'3_1_(4)'!$A$1:$F$42</definedName>
    <definedName name="_xlnm_Print_Area_0_0_0" localSheetId="16">'3_1_(5)'!$A$1:$F$42</definedName>
    <definedName name="_xlnm_Print_Area_0_0_0" localSheetId="18">'3_1_(6)'!$A$1:$F$42</definedName>
    <definedName name="_xlnm_Print_Area_0_0_0" localSheetId="20">'3_1_(7)'!$A$1:$F$40</definedName>
    <definedName name="_xlnm_Print_Area_0_0_0_0" localSheetId="0">'1_1'!$A$14:$Q$27</definedName>
    <definedName name="_xlnm_Print_Area_0_0_0_0" localSheetId="1">'1_2'!$A$1:$AI$33</definedName>
    <definedName name="_xlnm_Print_Area_0_0_0_0" localSheetId="2">'1_3'!$A$11:$AA$27</definedName>
    <definedName name="_xlnm_Print_Area_0_0_0_0" localSheetId="8">'3_1_(1)'!$A$1:$F$42</definedName>
    <definedName name="_xlnm_Print_Area_0_0_0_0" localSheetId="10">'3_1_(2)'!$A$1:$F$42</definedName>
    <definedName name="_xlnm_Print_Area_0_0_0_0" localSheetId="12">'3_1_(3)'!$A$1:$F$42</definedName>
    <definedName name="_xlnm_Print_Area_0_0_0_0" localSheetId="14">'3_1_(4)'!$A$1:$F$42</definedName>
    <definedName name="_xlnm_Print_Area_0_0_0_0" localSheetId="16">'3_1_(5)'!$A$1:$F$42</definedName>
    <definedName name="_xlnm_Print_Area_0_0_0_0" localSheetId="18">'3_1_(6)'!$A$1:$F$42</definedName>
    <definedName name="_xlnm_Print_Area_0_0_0_0" localSheetId="20">'3_1_(7)'!$A$1:$F$40</definedName>
    <definedName name="Excel_BuiltIn_Print_Area" localSheetId="0">'1_1'!$A$14:$Q$27</definedName>
    <definedName name="Excel_BuiltIn_Print_Area" localSheetId="2">'1_3'!$A$11:$AA$27</definedName>
    <definedName name="Print_Area_0" localSheetId="1">'1_2'!$A$1:$AI$33</definedName>
    <definedName name="Print_Area_0" localSheetId="2">'1_3'!$A$11:$Z$27</definedName>
    <definedName name="Print_Area_0" localSheetId="8">'3_1_(1)'!$A$1:$F$42</definedName>
    <definedName name="Print_Area_0" localSheetId="10">'3_1_(2)'!$A$1:$F$42</definedName>
    <definedName name="Print_Area_0" localSheetId="12">'3_1_(3)'!$A$1:$F$42</definedName>
    <definedName name="Print_Area_0" localSheetId="14">'3_1_(4)'!$A$1:$F$42</definedName>
    <definedName name="Print_Area_0" localSheetId="16">'3_1_(5)'!$A$1:$F$42</definedName>
    <definedName name="Print_Area_0" localSheetId="18">'3_1_(6)'!$A$1:$F$42</definedName>
    <definedName name="Print_Area_0" localSheetId="20">'3_1_(7)'!$A$1:$F$40</definedName>
    <definedName name="Print_Area_0_0" localSheetId="1">'1_2'!$A$1:$AI$33</definedName>
    <definedName name="Print_Area_0_0" localSheetId="2">'1_3'!$A$11:$Z$27</definedName>
    <definedName name="Print_Area_0_0" localSheetId="8">'3_1_(1)'!$A$1:$F$42</definedName>
    <definedName name="Print_Area_0_0" localSheetId="10">'3_1_(2)'!$A$1:$F$42</definedName>
    <definedName name="Print_Area_0_0" localSheetId="12">'3_1_(3)'!$A$1:$F$42</definedName>
    <definedName name="Print_Area_0_0" localSheetId="14">'3_1_(4)'!$A$1:$F$42</definedName>
    <definedName name="Print_Area_0_0" localSheetId="16">'3_1_(5)'!$A$1:$F$42</definedName>
    <definedName name="Print_Area_0_0" localSheetId="18">'3_1_(6)'!$A$1:$F$42</definedName>
    <definedName name="Print_Area_0_0" localSheetId="20">'3_1_(7)'!$A$1:$F$40</definedName>
    <definedName name="Print_Area_0_0_0" localSheetId="1">'1_2'!$A$1:$AI$33</definedName>
    <definedName name="Print_Area_0_0_0" localSheetId="2">'1_3'!$A$11:$Z$27</definedName>
    <definedName name="Print_Area_0_0_0" localSheetId="8">'3_1_(1)'!$A$1:$F$42</definedName>
    <definedName name="Print_Area_0_0_0" localSheetId="10">'3_1_(2)'!$A$1:$F$42</definedName>
    <definedName name="Print_Area_0_0_0" localSheetId="12">'3_1_(3)'!$A$1:$F$42</definedName>
    <definedName name="Print_Area_0_0_0" localSheetId="14">'3_1_(4)'!$A$1:$F$42</definedName>
    <definedName name="Print_Area_0_0_0" localSheetId="16">'3_1_(5)'!$A$1:$F$42</definedName>
    <definedName name="Print_Area_0_0_0" localSheetId="18">'3_1_(6)'!$A$1:$F$42</definedName>
    <definedName name="Print_Area_0_0_0" localSheetId="20">'3_1_(7)'!$A$1:$F$40</definedName>
    <definedName name="Print_Area_0_0_0_0" localSheetId="1">'1_2'!$A$1:$AI$33</definedName>
    <definedName name="Print_Area_0_0_0_0" localSheetId="2">'1_3'!$A$11:$Z$27</definedName>
    <definedName name="Print_Area_0_0_0_0" localSheetId="8">'3_1_(1)'!$A$1:$F$42</definedName>
    <definedName name="Print_Area_0_0_0_0" localSheetId="10">'3_1_(2)'!$A$1:$F$42</definedName>
    <definedName name="Print_Area_0_0_0_0" localSheetId="12">'3_1_(3)'!$A$1:$F$42</definedName>
    <definedName name="Print_Area_0_0_0_0" localSheetId="14">'3_1_(4)'!$A$1:$F$42</definedName>
    <definedName name="Print_Area_0_0_0_0" localSheetId="16">'3_1_(5)'!$A$1:$F$42</definedName>
    <definedName name="Print_Area_0_0_0_0" localSheetId="18">'3_1_(6)'!$A$1:$F$42</definedName>
    <definedName name="Print_Area_0_0_0_0" localSheetId="20">'3_1_(7)'!$A$1:$F$40</definedName>
    <definedName name="_xlnm.Print_Area" localSheetId="0">'1_1'!$A$1:$Q$27</definedName>
    <definedName name="_xlnm.Print_Area" localSheetId="1">'1_2'!$A$1:$AI$33</definedName>
    <definedName name="_xlnm.Print_Area" localSheetId="2">'1_3'!$A$1:$AA$27</definedName>
    <definedName name="_xlnm.Print_Area" localSheetId="8">'3_1_(1)'!$A$1:$F$42</definedName>
    <definedName name="_xlnm.Print_Area" localSheetId="10">'3_1_(2)'!$A$1:$F$42</definedName>
    <definedName name="_xlnm.Print_Area" localSheetId="12">'3_1_(3)'!$A$1:$F$42</definedName>
    <definedName name="_xlnm.Print_Area" localSheetId="14">'3_1_(4)'!$A$1:$F$42</definedName>
    <definedName name="_xlnm.Print_Area" localSheetId="16">'3_1_(5)'!$A$1:$F$42</definedName>
    <definedName name="_xlnm.Print_Area" localSheetId="18">'3_1_(6)'!$A$1:$F$42</definedName>
    <definedName name="_xlnm.Print_Area" localSheetId="20">'3_1_(7)'!$A$1:$F$40</definedName>
  </definedNames>
  <calcPr fullCalcOnLoad="1"/>
</workbook>
</file>

<file path=xl/sharedStrings.xml><?xml version="1.0" encoding="utf-8"?>
<sst xmlns="http://schemas.openxmlformats.org/spreadsheetml/2006/main" count="4647" uniqueCount="606">
  <si>
    <t>Приложение  № 1.1</t>
  </si>
  <si>
    <t>к приказу Минэнерго России</t>
  </si>
  <si>
    <t>от «24» марта 2010 г. № 114</t>
  </si>
  <si>
    <t>Перечень инвестиционных проектов на период реализации инвестиционной программы и план их финансирования</t>
  </si>
  <si>
    <t>Утверждаю</t>
  </si>
  <si>
    <t>«___» марта 2016 г.</t>
  </si>
  <si>
    <t>М.П.</t>
  </si>
  <si>
    <t>№№</t>
  </si>
  <si>
    <t>Наименование объекта</t>
  </si>
  <si>
    <t>Ста-дия реализации про-екта</t>
  </si>
  <si>
    <t>Проект-ная мощ-ность/ протя-женность сетей</t>
  </si>
  <si>
    <t>год начала строительства</t>
  </si>
  <si>
    <t>год окончания строительства</t>
  </si>
  <si>
    <t>Полная стои-мость строи-тельства **</t>
  </si>
  <si>
    <t>Оста-точная стои-мость строи-тельства **</t>
  </si>
  <si>
    <t>План фи-нансирования теку-щего года</t>
  </si>
  <si>
    <t>Ввод мощностей</t>
  </si>
  <si>
    <t>Объем финансирования***</t>
  </si>
  <si>
    <t>План 2016 года</t>
  </si>
  <si>
    <t>План 2017 года</t>
  </si>
  <si>
    <t>План 2018 года</t>
  </si>
  <si>
    <t>План 2019 года</t>
  </si>
  <si>
    <t>Итого</t>
  </si>
  <si>
    <t>С/П*</t>
  </si>
  <si>
    <t>МВА/км</t>
  </si>
  <si>
    <t>млн.руб.</t>
  </si>
  <si>
    <t>ВСЕГО,</t>
  </si>
  <si>
    <t>-</t>
  </si>
  <si>
    <t>Техническое перевооружение и реконструкция</t>
  </si>
  <si>
    <t>1.1.</t>
  </si>
  <si>
    <t>Энергосбережение и повышение энергетической эффективности</t>
  </si>
  <si>
    <t>1.1.1</t>
  </si>
  <si>
    <t>П</t>
  </si>
  <si>
    <t>1.1.2</t>
  </si>
  <si>
    <t>1.1.3</t>
  </si>
  <si>
    <t>1.1.4</t>
  </si>
  <si>
    <t>1.1.5</t>
  </si>
  <si>
    <t>1.1.6</t>
  </si>
  <si>
    <t>1.1.7</t>
  </si>
  <si>
    <t>*
**
***</t>
  </si>
  <si>
    <t>С - строительство,  П - проектирование
  Согласно проектной документации в текущих ценах (с НДС)
  В прогнозных ценах соответствующего года</t>
  </si>
  <si>
    <t>Приложение  № 1.2</t>
  </si>
  <si>
    <t>Стоимость основных этапов работ по реализации инвестиционной программы компании на 2015 - 2019 годы</t>
  </si>
  <si>
    <t>«___»  марта  2016 г.</t>
  </si>
  <si>
    <t>Наименование объекта*</t>
  </si>
  <si>
    <t>Технические характеристики реконструируемых объектов</t>
  </si>
  <si>
    <t>Плановый объем финансирования, млн.руб.**</t>
  </si>
  <si>
    <t>Технические характеристики созданных объектов</t>
  </si>
  <si>
    <t>Генерирующие объекты</t>
  </si>
  <si>
    <t>Подстанции</t>
  </si>
  <si>
    <t>Линии электропередачи</t>
  </si>
  <si>
    <t>Иные
объекты</t>
  </si>
  <si>
    <t>год ввода в эксплуатацию</t>
  </si>
  <si>
    <t>Нормативный срок службы, лет</t>
  </si>
  <si>
    <t>мощность, МВт</t>
  </si>
  <si>
    <t>тепловая энергия,
Гкал/час</t>
  </si>
  <si>
    <t>год ввода в эксплуа-тацию</t>
  </si>
  <si>
    <t>Норма-тивный срок службы, лет</t>
  </si>
  <si>
    <t>Количество и марка силовых трансфор-маторов, шт</t>
  </si>
  <si>
    <t>Мощность МВА</t>
  </si>
  <si>
    <t>Тип опор</t>
  </si>
  <si>
    <t>Марка кабеля</t>
  </si>
  <si>
    <t>протяженность, км</t>
  </si>
  <si>
    <t>Всего</t>
  </si>
  <si>
    <t>ПИР</t>
  </si>
  <si>
    <t>СМР</t>
  </si>
  <si>
    <t>оборудо-вание и материалы</t>
  </si>
  <si>
    <t>прочие</t>
  </si>
  <si>
    <t>Нормативный
срок службы,
лет</t>
  </si>
  <si>
    <t>ВСЕГО</t>
  </si>
  <si>
    <t>1.1.1.</t>
  </si>
  <si>
    <t>1.1.2.</t>
  </si>
  <si>
    <t>1.1.3.</t>
  </si>
  <si>
    <t>1.1.4.</t>
  </si>
  <si>
    <t>1.1.5.</t>
  </si>
  <si>
    <t>1.1.6.</t>
  </si>
  <si>
    <t>1.1.7.</t>
  </si>
  <si>
    <t>Справочно:</t>
  </si>
  <si>
    <t>Оплата процентов за привлеченные кредитные ресурсы</t>
  </si>
  <si>
    <t>Технический директор-главный инженер</t>
  </si>
  <si>
    <t>Е.О. Марченко</t>
  </si>
  <si>
    <t>Приложение № 1.3</t>
  </si>
  <si>
    <t>от 24 марта 2010 г. № 114</t>
  </si>
  <si>
    <t>(в ред. от 1 августа 2012 г.)</t>
  </si>
  <si>
    <t>м.п.</t>
  </si>
  <si>
    <t>Прогноз ввода/вывода объектов</t>
  </si>
  <si>
    <t>№ п/п</t>
  </si>
  <si>
    <t>Наименование проекта</t>
  </si>
  <si>
    <t>Ввод мощностей*</t>
  </si>
  <si>
    <t>Вывод мощностей</t>
  </si>
  <si>
    <t>Первона-чальная стоимость вводимых основных средств (без НДС)**</t>
  </si>
  <si>
    <t>Ввод основных средств сетевых организаций****</t>
  </si>
  <si>
    <t>МВт, Гкал/час, км, МВ·А</t>
  </si>
  <si>
    <t>I кв.</t>
  </si>
  <si>
    <t>II кв.</t>
  </si>
  <si>
    <t>III кв.</t>
  </si>
  <si>
    <t>IV кв.</t>
  </si>
  <si>
    <t>млн руб.</t>
  </si>
  <si>
    <t>км/МВА/другое***</t>
  </si>
  <si>
    <t>** при осуществлении технического перевооружения и реконструкции действующих объектов основных средств указывается увеличение первоначальной стоимости объектов основных средств (без НДС) в результате технического перевооружения и реконструкции.</t>
  </si>
  <si>
    <t>*** иные натуральные количественные показатели объектов основных средств.</t>
  </si>
  <si>
    <t>***** увеличение установленной мощности существующих подстанций не предусмотрено</t>
  </si>
  <si>
    <t>Примечание:для сетевых объектов с разделением объектов на подстанции, воздушные линии и кабельные линии.</t>
  </si>
  <si>
    <t>Приложение  № 1.4</t>
  </si>
  <si>
    <t>Рекомендуемая форма представления предложений о внесении изменений в перечень инвестиционных проектов, входящих в состав инвестиционной программы, млн. рублей с НДС</t>
  </si>
  <si>
    <t>Остаток стоимости на начало года **</t>
  </si>
  <si>
    <t>Объем финансирования</t>
  </si>
  <si>
    <t>Осталось профинансировать по результатам отчетного периода **</t>
  </si>
  <si>
    <t>Объем корректировки ****</t>
  </si>
  <si>
    <t>Объем ввода мощностей</t>
  </si>
  <si>
    <t>Причины
корректировки</t>
  </si>
  <si>
    <t>всего</t>
  </si>
  <si>
    <t>млн.рублей</t>
  </si>
  <si>
    <t>%</t>
  </si>
  <si>
    <t>в том числе за счет</t>
  </si>
  <si>
    <t>МВт, Гкал/час, км, МВА</t>
  </si>
  <si>
    <t>план ***</t>
  </si>
  <si>
    <t>скор-ректированный объем</t>
  </si>
  <si>
    <t>план</t>
  </si>
  <si>
    <t>уточнения стоимости по результатам утвержден-ной ПСД</t>
  </si>
  <si>
    <t>уточнения стоимости по результатам заку-почных процедур</t>
  </si>
  <si>
    <t>1.</t>
  </si>
  <si>
    <t>* - представляется ежегодно до 1 октября текущего года</t>
  </si>
  <si>
    <t>** - в ценах отчетного года</t>
  </si>
  <si>
    <t>*** - план, согласно утвержденной инвестиционной программе</t>
  </si>
  <si>
    <t>**** - накопленным итогом за год</t>
  </si>
  <si>
    <t>Примечание: в настоящее время внесение изменений в инвестиционную программу не планируется</t>
  </si>
  <si>
    <t>Приложение  № 2.2</t>
  </si>
  <si>
    <t>Краткое описание инвестиционной программы</t>
  </si>
  <si>
    <t>№
п/п</t>
  </si>
  <si>
    <t>Наименование направления/
проекта
инвестиционной
программы</t>
  </si>
  <si>
    <t>Субъект РФ, на территории которого реализауется инвестиционный проект</t>
  </si>
  <si>
    <t>Место
расположения
объекта</t>
  </si>
  <si>
    <t>Техни-ческие характе-ристики</t>
  </si>
  <si>
    <t>Используемое топливо</t>
  </si>
  <si>
    <t>Сроки реализа-ции про-екта</t>
  </si>
  <si>
    <t>Наличие исходно-разрешительной документации</t>
  </si>
  <si>
    <t>Процент освоения сметной стоимости на 01.01.2016, %</t>
  </si>
  <si>
    <t>Техническая готовность объекта на 01.01.2016, %**</t>
  </si>
  <si>
    <t>Стоимость объекта, млн.руб.</t>
  </si>
  <si>
    <t>Обоснование необходимости реализации проекта</t>
  </si>
  <si>
    <t>Показатели экономи-ческой эффективности реализации инвестици-онного проекта ****</t>
  </si>
  <si>
    <t>мощ-ность,
МВт, МВА</t>
  </si>
  <si>
    <t>выработка, млн.кВт/ч</t>
  </si>
  <si>
    <t>длина
ВЛ,
км</t>
  </si>
  <si>
    <t>прочее</t>
  </si>
  <si>
    <t>Год начала строительства</t>
  </si>
  <si>
    <t>Год ввода в эксплуатацию</t>
  </si>
  <si>
    <t>Утвержден-ная проектно-сметная документация (+;-)</t>
  </si>
  <si>
    <t>Заключение Главгосэкспертизы России (+;-)</t>
  </si>
  <si>
    <t>Оформленный в соответствии с законодательством землеотвод (+;-)</t>
  </si>
  <si>
    <t>Разрешение на строительство (+;-)</t>
  </si>
  <si>
    <t>в соответствии с проектно-сметной документацией ***</t>
  </si>
  <si>
    <t>в соответствии с итогами конкурсов и заключенными договорами</t>
  </si>
  <si>
    <t>в соответствии с проектно-сметной документацией***</t>
  </si>
  <si>
    <t>в соответствии с итогами кон-курсов и заключенными договорами</t>
  </si>
  <si>
    <t>решаемые задачи *</t>
  </si>
  <si>
    <t>режимно-балансовая необходимость</t>
  </si>
  <si>
    <t>основание вклю-чения инвести-ционного про-екта в инвести-ционную про-грамму (реше-ние Правитель-ства РФ, феде-ральные, реги-ональные и му-ниципальные программы и др.)</t>
  </si>
  <si>
    <t>доход-ность</t>
  </si>
  <si>
    <t>срок окупаемости</t>
  </si>
  <si>
    <t>NPV, млн. рублей</t>
  </si>
  <si>
    <t>IRR, %</t>
  </si>
  <si>
    <t>простой</t>
  </si>
  <si>
    <t>дисконтированный</t>
  </si>
  <si>
    <t>1</t>
  </si>
  <si>
    <t>Ростовская область</t>
  </si>
  <si>
    <t>+</t>
  </si>
  <si>
    <t>не требуется</t>
  </si>
  <si>
    <t>замена физически изношенного (90%) и морально устаревшего обо-рудования, срок эксплуатации кото-рого превышает нормативный. Увеличение надежности электрических сетей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</si>
  <si>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</si>
  <si>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</si>
  <si>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</si>
  <si>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</si>
  <si>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</si>
  <si>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</si>
  <si>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</si>
  <si>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</si>
  <si>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</si>
  <si>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</si>
  <si>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</si>
  <si>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</si>
  <si>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</si>
  <si>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</si>
  <si>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* в том числе: степень износа  электрооборудования, срок вывода из эксплуатации электрооборудования, уровень технического оснащения электрооборудования, требования Системного оператора к электроэнергетическому объекту, которые необходимы для надежного и бесперебойного электрообеспечения объекта (энергорайона).</t>
  </si>
  <si>
    <t>** - определяется исходя из выполнения графика строительства</t>
  </si>
  <si>
    <t>*** в текущих ценах с НДС с применением коэффициентов пересчета к базовым ценам Мирегион России или иных уполномоченных государственных органов (указать)</t>
  </si>
  <si>
    <t>**** - мероприятия инвестиционной программы не предусматривают создание новых объектов или реконструкцию старых объектов, способных создать новый финансовый поток</t>
  </si>
  <si>
    <t>***** - в рамках работ по реконструкции предусмотрена замена на оборудование соответствующей мощности</t>
  </si>
  <si>
    <t>Приложение  № 2.3</t>
  </si>
  <si>
    <t>от «24» марта 2010 г. №114</t>
  </si>
  <si>
    <t>Исходные данные</t>
  </si>
  <si>
    <t>Значение</t>
  </si>
  <si>
    <t>Общая стоимость объекта,  тыс.руб. без НДС</t>
  </si>
  <si>
    <t>Прочие расходы, тыс.руб. без НДС на объект</t>
  </si>
  <si>
    <t>Срок амортизации, лет</t>
  </si>
  <si>
    <t>Собственный капитал</t>
  </si>
  <si>
    <t>Кол-во объектов, ед.</t>
  </si>
  <si>
    <t>Простой период окупаемости, лет</t>
  </si>
  <si>
    <t>Затраты на ремонт объекта, тыс.руб. без НДС</t>
  </si>
  <si>
    <t>Дисконтированный период окупаемости, лет</t>
  </si>
  <si>
    <t>Первый  ремонт объекта, лет после постройки</t>
  </si>
  <si>
    <t xml:space="preserve">NPV через 10 лет, руб. </t>
  </si>
  <si>
    <t>Периодичность ремонта объекта, лет</t>
  </si>
  <si>
    <t>Целесообразность реализации проекта ***</t>
  </si>
  <si>
    <t>да</t>
  </si>
  <si>
    <t>Прочие расходы при эксплуатации объекта, тыс.руб. без НДС</t>
  </si>
  <si>
    <t>Возникновение прочих расходов, лет после постройки</t>
  </si>
  <si>
    <t>Периодичность расходов, лет</t>
  </si>
  <si>
    <t xml:space="preserve"> </t>
  </si>
  <si>
    <t>Налог на прибыль</t>
  </si>
  <si>
    <t>Прочие расходы, тыс.руб. без НДС в месяц</t>
  </si>
  <si>
    <t>Рабочий капитал в % от выручки</t>
  </si>
  <si>
    <t xml:space="preserve">Срок кредита </t>
  </si>
  <si>
    <t>Ставка по кредиту</t>
  </si>
  <si>
    <t>Ставка по кредиту без учета субсидирования</t>
  </si>
  <si>
    <t>Доля заемных средств</t>
  </si>
  <si>
    <t>Ставка дисконтирования на собственный капитал</t>
  </si>
  <si>
    <t>Доля собственных средств</t>
  </si>
  <si>
    <t>WACC</t>
  </si>
  <si>
    <t>Период</t>
  </si>
  <si>
    <t>Прогноз инфляции</t>
  </si>
  <si>
    <t>Кумулятивная инфляция</t>
  </si>
  <si>
    <t>Доход, тыс.руб. без НДС **</t>
  </si>
  <si>
    <t>Кредит, руб.</t>
  </si>
  <si>
    <t>Основной долг на начало периода</t>
  </si>
  <si>
    <t>Поступление кредита</t>
  </si>
  <si>
    <t>Погашение основного долга</t>
  </si>
  <si>
    <t>Начисление процентов</t>
  </si>
  <si>
    <t>БДР, руб.</t>
  </si>
  <si>
    <t>Доход</t>
  </si>
  <si>
    <t>Операционные расходы</t>
  </si>
  <si>
    <t>Ремонт объекта</t>
  </si>
  <si>
    <t>=</t>
  </si>
  <si>
    <t>Прочие ежемесячные расходы, тыс.руб. без НДС</t>
  </si>
  <si>
    <t>Налог на имущество (После ввода объекта в эксплуатацию)</t>
  </si>
  <si>
    <t>EBITDA</t>
  </si>
  <si>
    <t>Амортизация</t>
  </si>
  <si>
    <t>EBIT</t>
  </si>
  <si>
    <t>Проценты</t>
  </si>
  <si>
    <t>Прибыль до налогообложения</t>
  </si>
  <si>
    <t>Чистая прибыль</t>
  </si>
  <si>
    <t>Денежный поток на собственный капитал, руб.</t>
  </si>
  <si>
    <t>НДС</t>
  </si>
  <si>
    <t>Изменения в рабочем капитале</t>
  </si>
  <si>
    <t>Инвестиции</t>
  </si>
  <si>
    <t>Изменения финансовых обязательств</t>
  </si>
  <si>
    <t>Чистый денежный поток</t>
  </si>
  <si>
    <t>Накопленный ЧДП</t>
  </si>
  <si>
    <t>Коэффициент дисконтирования</t>
  </si>
  <si>
    <t>PV</t>
  </si>
  <si>
    <t>NPV (без учета продажи)</t>
  </si>
  <si>
    <t>IRR</t>
  </si>
  <si>
    <t>PP (срок окупаемости)</t>
  </si>
  <si>
    <t>DPP</t>
  </si>
  <si>
    <t>* форма заполняется:
- в отношении вновь создаваемых объектов, для которых могут применяться расчеты экономической эффективности реализации инвестиционных проектов
- в отношении реконструируемых объектов в том случае, если данный объект после реконструкции "создает" новый финансовый поток
- по проеткам, общая стоимость реализации которых составляет 500 млн.рублей и более</t>
  </si>
  <si>
    <t>** - реализация инвестиционной программы не приведет к увеличению доходов и, соответственно, финансовых потоков организации</t>
  </si>
  <si>
    <t>*** - целесообразность реализации проекта заключается в повышении надежности эксплуатации, снижении числа аварийных ситуаций на электросетевом оборудовании, полностью выработавшем свой ресурс</t>
  </si>
  <si>
    <t>«___» марта 2016 года</t>
  </si>
  <si>
    <t>Финансовая модель по проекту инвестиционной программы на 2017 год</t>
  </si>
  <si>
    <t>Финансовая модель по проекту инвестиционной программы на 2018 год</t>
  </si>
  <si>
    <t>Финансовая модель по проекту инвестиционной программы на 2019 год</t>
  </si>
  <si>
    <t>Приложение  № 3.1</t>
  </si>
  <si>
    <t>Укрупненный сетевой график выполнения инвестиционного проекта</t>
  </si>
  <si>
    <t>Наименование инвестиционного проекта:</t>
  </si>
  <si>
    <t>по состоянию на март 2016 г.</t>
  </si>
  <si>
    <t>№</t>
  </si>
  <si>
    <t>Наименование контрольных этапов реализации инвестпроекта с указанием событий/работ критического пути сетевого графика *</t>
  </si>
  <si>
    <t>Выполнение (план)</t>
  </si>
  <si>
    <t>Процент исполнения  работ за весь период (%)</t>
  </si>
  <si>
    <t>Основные причины невыполнения</t>
  </si>
  <si>
    <t>начало (дата)</t>
  </si>
  <si>
    <t>окон-чание (дата)</t>
  </si>
  <si>
    <t>Предпроектный и проектный этап</t>
  </si>
  <si>
    <t>Получение заявки на ТП</t>
  </si>
  <si>
    <t>1.2.</t>
  </si>
  <si>
    <t>Разработка и выдача ТУ на ТП</t>
  </si>
  <si>
    <t>1.3.</t>
  </si>
  <si>
    <t>Заключение договора на разработку проетной документации</t>
  </si>
  <si>
    <t>1.4.</t>
  </si>
  <si>
    <t>Получение положительного заключения государственной экспертизы на проектную документацию</t>
  </si>
  <si>
    <t>1.5.</t>
  </si>
  <si>
    <t>Утверждение проектной документации</t>
  </si>
  <si>
    <t>1.6.</t>
  </si>
  <si>
    <t>Разработка рабочей документации</t>
  </si>
  <si>
    <t>Организационный этап</t>
  </si>
  <si>
    <t>2.1.</t>
  </si>
  <si>
    <t>Заключение договора  подряда (допсоглашения к договору)</t>
  </si>
  <si>
    <t>2.2.</t>
  </si>
  <si>
    <t>Получение правоустанавливающих документов для выделения земельного участка под строительство</t>
  </si>
  <si>
    <t>2.3.</t>
  </si>
  <si>
    <t>Получение разрешительной документации для реализации СВМ</t>
  </si>
  <si>
    <t>Сетевое строительство (реконструкция) и пусконаладочные работы</t>
  </si>
  <si>
    <t>3.1.</t>
  </si>
  <si>
    <t>Подготовка площадки строительства для подстанций, трассы – для ЛЭП</t>
  </si>
  <si>
    <t>3.2.</t>
  </si>
  <si>
    <t>Поставка основного оборудования</t>
  </si>
  <si>
    <t>3.3.</t>
  </si>
  <si>
    <t>Монтаж основного оборудования</t>
  </si>
  <si>
    <t>3.4.</t>
  </si>
  <si>
    <t>Пусконаладочные работы</t>
  </si>
  <si>
    <t>3.5.</t>
  </si>
  <si>
    <t>Завершение строительства</t>
  </si>
  <si>
    <t>Испытания и ввод в эксплуатацию</t>
  </si>
  <si>
    <t>4.1.</t>
  </si>
  <si>
    <t>Комплексное опробование оборудования</t>
  </si>
  <si>
    <t>4.2.</t>
  </si>
  <si>
    <t>Оформление (подписание) актов об осуществлении технологического присоединения к электрическим сетям</t>
  </si>
  <si>
    <t>4.3.</t>
  </si>
  <si>
    <t>Получение разрешения на ввод объекта в эксплуатацию.</t>
  </si>
  <si>
    <t>4.4.</t>
  </si>
  <si>
    <t>Ввод в эксплуатацию объекта сетевого строительства</t>
  </si>
  <si>
    <t>* - заполняется в соответствии с приложением 3.2</t>
  </si>
  <si>
    <t>Приложение  № 3.2</t>
  </si>
  <si>
    <t>Контрольные этапы реализации инвестиционного проекта для сетевых компаний</t>
  </si>
  <si>
    <t>№ п/п
п/п</t>
  </si>
  <si>
    <t>Наименование</t>
  </si>
  <si>
    <t>Тип</t>
  </si>
  <si>
    <t>Предпроектный этап</t>
  </si>
  <si>
    <t>Выбор площадки строительства</t>
  </si>
  <si>
    <t>событие</t>
  </si>
  <si>
    <t>Проведение инженерных изысканий на выбранной площадке строительства</t>
  </si>
  <si>
    <t>работа</t>
  </si>
  <si>
    <t>2.</t>
  </si>
  <si>
    <t>Проектный этап</t>
  </si>
  <si>
    <t>Заключение договора на разработку ТЭО</t>
  </si>
  <si>
    <t>Заключение договора на разработку рабочего проекта</t>
  </si>
  <si>
    <t>Разработка и утверждение ТЭО</t>
  </si>
  <si>
    <t>2.4.</t>
  </si>
  <si>
    <t>Разработка рабочего проекта</t>
  </si>
  <si>
    <t>2.5.</t>
  </si>
  <si>
    <t>Получение положительного заключения государственной экспертизы на ТЭО</t>
  </si>
  <si>
    <t>2.6.</t>
  </si>
  <si>
    <t>Получение разрешения на строительство</t>
  </si>
  <si>
    <t>Заключение договора с генеральным подрядчиком (EPC, EPCM) или договоров с основными подрядчиками</t>
  </si>
  <si>
    <t>Получение правоустанавливающих документов на земельный участк под строительство</t>
  </si>
  <si>
    <t>Заключение договоров на поставщику основного оборудования</t>
  </si>
  <si>
    <t>3.3.1.</t>
  </si>
  <si>
    <t>График поставки основного оборудования на объект</t>
  </si>
  <si>
    <t>Строительные работы</t>
  </si>
  <si>
    <t>Подготовка площадки строительства</t>
  </si>
  <si>
    <t>Строительство основных сооружений (главного корпуса, гидротехнических сооружений, объектов топливного хозяйства, технического водоснабжения и др.)</t>
  </si>
  <si>
    <t>Сдача основных сооружений под монтаж оборудования</t>
  </si>
  <si>
    <t>Монтаж и ввод в работу грузоподъёмных механизмов для монтажа основного оборудования</t>
  </si>
  <si>
    <t>4.5.</t>
  </si>
  <si>
    <t>Монтаж  основного оборудования и трубопроводов</t>
  </si>
  <si>
    <t>4.6.</t>
  </si>
  <si>
    <t>Монтаж электротехнического оборудования и КиП</t>
  </si>
  <si>
    <t>Реализация схемы выдачи мощности (в объеме обязательств ГК)</t>
  </si>
  <si>
    <t>5.1.</t>
  </si>
  <si>
    <t>Заявка в сетевую компанию на технологическое присоединение</t>
  </si>
  <si>
    <t>5.2.</t>
  </si>
  <si>
    <t>Заключение договора с сетевой компанией на ТП. Получение и соглаование ТУ и ТП</t>
  </si>
  <si>
    <t>5.3.</t>
  </si>
  <si>
    <t>Разработка и согласование предпроектной внестадийной работы "Схема выдачи мощности"</t>
  </si>
  <si>
    <t>5.4.</t>
  </si>
  <si>
    <t>Заключение договора на реалиацию схемы выдачи мощности с согласованием графика строительства</t>
  </si>
  <si>
    <t>5.5.</t>
  </si>
  <si>
    <t>Разработка рабочей документацией сетевого строительства ГК (если таковое требуется для реализации СВМ)</t>
  </si>
  <si>
    <t>5.6.</t>
  </si>
  <si>
    <t>Реализация сетевого строительства ГК (если таковое требуется для реализации СВМ)</t>
  </si>
  <si>
    <t>6.1.</t>
  </si>
  <si>
    <t>Индивидуальные испытания оборудования и функциональные испытания отдельных систем.</t>
  </si>
  <si>
    <t>6.2.</t>
  </si>
  <si>
    <t>6.3.</t>
  </si>
  <si>
    <t>Готовность оборудования (ОРУ, ЗРУ) для технологического присоединения к электрическим сетям</t>
  </si>
  <si>
    <t>6.4.</t>
  </si>
  <si>
    <t>Ввод объекта в эксплуатацию (получение разрешения на ввод объекта в эксплуатацию и подписание акта приемочной комиссии о приемке в эксплуатацию законченного строительством объекта).</t>
  </si>
  <si>
    <t>II. Контрольные этапы реализации инвестиционного проекта для сетевых компаний</t>
  </si>
  <si>
    <t>Приложение  № 4.1</t>
  </si>
  <si>
    <t>Финансовый план на период реализации инвестиционной программы</t>
  </si>
  <si>
    <t>Показатели</t>
  </si>
  <si>
    <t>2015 год</t>
  </si>
  <si>
    <t>2016 год</t>
  </si>
  <si>
    <t>2017 год</t>
  </si>
  <si>
    <t>2018 год</t>
  </si>
  <si>
    <t>2019 год</t>
  </si>
  <si>
    <t>I.</t>
  </si>
  <si>
    <t>Выручка от реализации товаров (работ, услуг), всего</t>
  </si>
  <si>
    <t>в том числе:</t>
  </si>
  <si>
    <t>Выручка от основной деятельности (передача электрической энергии)</t>
  </si>
  <si>
    <t>Выручка от прочей деятельности</t>
  </si>
  <si>
    <t>II.</t>
  </si>
  <si>
    <t>Расходы по текущей деятельности, всего</t>
  </si>
  <si>
    <t>Материальные расходы, всего</t>
  </si>
  <si>
    <t>Топливо</t>
  </si>
  <si>
    <t>Сырье, материалы, запасные части, инструменты</t>
  </si>
  <si>
    <t>Покупная электроэнергия</t>
  </si>
  <si>
    <t>Расходы на оплату труда с учетом ЕСН</t>
  </si>
  <si>
    <t>3.</t>
  </si>
  <si>
    <t>Амортизационные отчисления</t>
  </si>
  <si>
    <t>4.</t>
  </si>
  <si>
    <t>Налоги  и сборы, всего</t>
  </si>
  <si>
    <t>5.</t>
  </si>
  <si>
    <t>Прочие расходы, всего</t>
  </si>
  <si>
    <t>Ремонт основных средств</t>
  </si>
  <si>
    <t>Прочие расходы</t>
  </si>
  <si>
    <t>Платежи по аренде и лизингу</t>
  </si>
  <si>
    <t>Инфраструктурные платежи рынка</t>
  </si>
  <si>
    <t>III.</t>
  </si>
  <si>
    <t>Валовая прибыль (I р.-II р.)</t>
  </si>
  <si>
    <t>IV.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</si>
  <si>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</si>
  <si>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</si>
  <si>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</si>
  <si>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</si>
  <si>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</si>
  <si>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</si>
  <si>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Проценты по обслуживанию кредитов</t>
  </si>
  <si>
    <t>V.</t>
  </si>
  <si>
    <t>Прибыль до налоообложения (III + IV)</t>
  </si>
  <si>
    <t>VI.</t>
  </si>
  <si>
    <t>VII.</t>
  </si>
  <si>
    <t xml:space="preserve">Чистая прибыль  </t>
  </si>
  <si>
    <t>VIII.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</si>
  <si>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</si>
  <si>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</si>
  <si>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</si>
  <si>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</si>
  <si>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</si>
  <si>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IX.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</si>
  <si>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</si>
  <si>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</si>
  <si>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</si>
  <si>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>Сальдо  (+увеличение; -сокращение)</t>
  </si>
  <si>
    <t>X.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</si>
  <si>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</si>
  <si>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</si>
  <si>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</si>
  <si>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XI.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</si>
  <si>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</si>
  <si>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</si>
  <si>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</si>
  <si>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ДПМ*</t>
  </si>
  <si>
    <t>Прочие цели (расшифровка)</t>
  </si>
  <si>
    <t>XII.</t>
  </si>
  <si>
    <t xml:space="preserve">Погашение заемных средств  </t>
  </si>
  <si>
    <t>в том числе по:</t>
  </si>
  <si>
    <t>Инвестиционной программе</t>
  </si>
  <si>
    <t>XIII.</t>
  </si>
  <si>
    <r>
      <t xml:space="preserve">Возмещаемый НДС </t>
    </r>
    <r>
      <rPr>
        <sz val="12"/>
        <color indexed="8"/>
        <rFont val="Times New Roman"/>
        <family val="1"/>
      </rPr>
      <t>(поступления)</t>
    </r>
  </si>
  <si>
    <t>XIV.</t>
  </si>
  <si>
    <t>Купля/продажа активов</t>
  </si>
  <si>
    <t>Покупка активов (акций, долей и т.п.)</t>
  </si>
  <si>
    <t>Продажа активов (акций, долей и т.п.)</t>
  </si>
  <si>
    <t>XV.</t>
  </si>
  <si>
    <t>Средства, полученные от допэмиссии акций</t>
  </si>
  <si>
    <t>XVI.</t>
  </si>
  <si>
    <t>Капитальные вложения</t>
  </si>
  <si>
    <t>Всего поступления
( I р.+ 1п. IV р. + 2 п. IX р. + 1 п. X р. + XI р. + XIII р. + 2п.XIV р. + XV р.)</t>
  </si>
  <si>
    <t>XVII.</t>
  </si>
  <si>
    <t>Всего расходы
(II р. - 3п. II р. + 2п. IV р. + 1 п. IX р. + 2 п. X р. + VI р. + VIII р. + XII р. + 1 п. XIV р.+ XVI р.)</t>
  </si>
  <si>
    <t>Сальдо (+профицит; - дефицит)
(XVI р. - XVII р.)</t>
  </si>
  <si>
    <t>EBITDA, тыс.руб.</t>
  </si>
  <si>
    <t>Долг на конец периода, тыс.руб.</t>
  </si>
  <si>
    <t>Прогноз одноставочн тарифов,руб/кВт х мес</t>
  </si>
  <si>
    <t>*заполняется ОГК/ТГК</t>
  </si>
  <si>
    <t>ИА</t>
  </si>
  <si>
    <t>ИПЦ</t>
  </si>
  <si>
    <t>Приложение  № 4.2</t>
  </si>
  <si>
    <t>Источники финансирования инвестиционных программ
(в прогнозных ценах соответствующих лет), млн.руб.</t>
  </si>
  <si>
    <t>Источник финансирования</t>
  </si>
  <si>
    <t>факт 2015 года</t>
  </si>
  <si>
    <t>Собственные средства</t>
  </si>
  <si>
    <t>Прибыль, направляемая на инвестиции:</t>
  </si>
  <si>
    <t>в т.ч. инвестиционная составляющая в тарифе</t>
  </si>
  <si>
    <t>в т.ч. прибыль со свободного сектора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</si>
  <si>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</si>
  <si>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</si>
  <si>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</si>
  <si>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</si>
  <si>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</si>
  <si>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Прочая прибыль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</si>
  <si>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</si>
  <si>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</si>
  <si>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</si>
  <si>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</si>
  <si>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</si>
  <si>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</si>
  <si>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Возврат НДС</t>
  </si>
  <si>
    <t>Прочие собственные средства</t>
  </si>
  <si>
    <t>1.4.1.</t>
  </si>
  <si>
    <t>в т.ч. средства допэмиссии</t>
  </si>
  <si>
    <t>Остаток собственных средств на начало года</t>
  </si>
  <si>
    <t>Привлеченные средства, в т.ч.: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</si>
  <si>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</si>
  <si>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</si>
  <si>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</si>
  <si>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</si>
  <si>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</si>
  <si>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</si>
  <si>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</si>
  <si>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</si>
  <si>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</si>
  <si>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</si>
  <si>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</si>
  <si>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</si>
  <si>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 план, в соответствии с утвержденной инвестиционной программой,  указать кем и когда утверждена инвестиционная программа</t>
  </si>
  <si>
    <t>** - для сетевых компаний, переодящих на метод тарифного регулирования RAB, горизонт планирования может быть больше</t>
  </si>
  <si>
    <t>Приложение  № 4.3</t>
  </si>
  <si>
    <t>Финансовая модель
(в разрезе каждого юридического лица группы/по конечным видам выпускаемой продукции) по годам до 2020 года включительно</t>
  </si>
  <si>
    <t>№п/п</t>
  </si>
  <si>
    <t>Наименование показателя</t>
  </si>
  <si>
    <t>2014*</t>
  </si>
  <si>
    <t>2015*</t>
  </si>
  <si>
    <t>2016**</t>
  </si>
  <si>
    <t>2017**</t>
  </si>
  <si>
    <t>2018**</t>
  </si>
  <si>
    <t>2019**</t>
  </si>
  <si>
    <t>2020**</t>
  </si>
  <si>
    <t>Выручка</t>
  </si>
  <si>
    <t>1.1</t>
  </si>
  <si>
    <t>Услуги по передаче ЭЭ</t>
  </si>
  <si>
    <t>1.2</t>
  </si>
  <si>
    <t>Технологическое присоединение</t>
  </si>
  <si>
    <t>Себестоимость</t>
  </si>
  <si>
    <t>2.1</t>
  </si>
  <si>
    <t>Прямая себестоимость</t>
  </si>
  <si>
    <t>2.1.1</t>
  </si>
  <si>
    <t>2.1.2</t>
  </si>
  <si>
    <t>2.1.3</t>
  </si>
  <si>
    <t>Продукт 3</t>
  </si>
  <si>
    <t>2.1.4</t>
  </si>
  <si>
    <t>Обслуживание</t>
  </si>
  <si>
    <t>2.1.5</t>
  </si>
  <si>
    <t>Прочее</t>
  </si>
  <si>
    <t>2.2</t>
  </si>
  <si>
    <t>Накладные расходы</t>
  </si>
  <si>
    <t>Операционная прибыль</t>
  </si>
  <si>
    <t>Внереализационные расходы</t>
  </si>
  <si>
    <t>Чистая прибыль/убыток</t>
  </si>
  <si>
    <t>Чистая прибыль с учетом субсидий по процентам</t>
  </si>
  <si>
    <t>Операционный денежный поток</t>
  </si>
  <si>
    <t>Поступления</t>
  </si>
  <si>
    <t>10.1.1</t>
  </si>
  <si>
    <t>10.1.2</t>
  </si>
  <si>
    <t>10.2</t>
  </si>
  <si>
    <t>10.3</t>
  </si>
  <si>
    <t>Выбытия</t>
  </si>
  <si>
    <t>11.1</t>
  </si>
  <si>
    <t>Платежи по прямой себестоимости</t>
  </si>
  <si>
    <t>11.1.1.1</t>
  </si>
  <si>
    <t>11.1.1.2</t>
  </si>
  <si>
    <t>11.1.2</t>
  </si>
  <si>
    <t>11.1.3</t>
  </si>
  <si>
    <t>11.2</t>
  </si>
  <si>
    <t>Заводские расходы</t>
  </si>
  <si>
    <t>11.3</t>
  </si>
  <si>
    <t>Процентные платежи</t>
  </si>
  <si>
    <t>Итого операционный денежный поток</t>
  </si>
  <si>
    <t>Инвестиционный денежный поток</t>
  </si>
  <si>
    <t>16</t>
  </si>
  <si>
    <t>Итого инвестиционный денежный поток</t>
  </si>
  <si>
    <t>17</t>
  </si>
  <si>
    <t>Финансовый денежный поток</t>
  </si>
  <si>
    <t>18</t>
  </si>
  <si>
    <t>18.1</t>
  </si>
  <si>
    <t>Эмиссия акций</t>
  </si>
  <si>
    <t>18.2</t>
  </si>
  <si>
    <t>Привлечение кредитов</t>
  </si>
  <si>
    <t>19</t>
  </si>
  <si>
    <t>19.1</t>
  </si>
  <si>
    <t>Погашение кредитов и займов</t>
  </si>
  <si>
    <t>20</t>
  </si>
  <si>
    <t>Итого финансовый денежный поток</t>
  </si>
  <si>
    <t>21</t>
  </si>
  <si>
    <t>Итого денежный поток</t>
  </si>
  <si>
    <t>22</t>
  </si>
  <si>
    <t>Меры господдержки</t>
  </si>
  <si>
    <t>22.1</t>
  </si>
  <si>
    <t>Реструктуризация дефицитных кредитов</t>
  </si>
  <si>
    <t>22.2</t>
  </si>
  <si>
    <t>Увеличение капитализации</t>
  </si>
  <si>
    <t>22.3</t>
  </si>
  <si>
    <t>Субсидирование процентной ставки (рестр)</t>
  </si>
  <si>
    <t>22.4</t>
  </si>
  <si>
    <t>Субсидирование процентной ставки</t>
  </si>
  <si>
    <t>23</t>
  </si>
  <si>
    <t>24</t>
  </si>
  <si>
    <t>Нарастающим итогом</t>
  </si>
  <si>
    <t>24.1</t>
  </si>
  <si>
    <t>Остаток денежных средств на начало периода</t>
  </si>
  <si>
    <t>25</t>
  </si>
  <si>
    <t>Кредиты на начало</t>
  </si>
  <si>
    <t>26</t>
  </si>
  <si>
    <t>Кредиты на конец</t>
  </si>
  <si>
    <t>*факт предприятия за  2014 год,2015год</t>
  </si>
  <si>
    <t>** план предприятия</t>
  </si>
  <si>
    <t>ЗРУ-6 кВ ПС Р-9 110/35/6. Замена реакторов в количестве 3 шт</t>
  </si>
  <si>
    <t>ПС Р-9 110/35/6. Реконструкция ОРУ 110 кВ</t>
  </si>
  <si>
    <t>ТП-24. Реконструкция РУ-0,4 кВ</t>
  </si>
  <si>
    <t>ЗРУ-6 кВ ПС Р-9 110/35/6. Замена релейной защиты ячеек РУ-6 кВ</t>
  </si>
  <si>
    <t>РП-6 кВ №2,3,4. Замена релейной защиты ячеек 6 кВ</t>
  </si>
  <si>
    <t>ЗРУ-6 кВ ПС Р-9 110/35/6. Замена аккумуляторных батарей</t>
  </si>
  <si>
    <t>Замена выключателей нагрузки в ТП РУ-6 кВ</t>
  </si>
  <si>
    <t xml:space="preserve">                                          А.К. Курсин</t>
  </si>
  <si>
    <t>3 шт</t>
  </si>
  <si>
    <t>г. Ростов-на-Дону</t>
  </si>
  <si>
    <t>3 шт.</t>
  </si>
  <si>
    <t>Остаточная стои-мость объекта на 01.01.2017, млн.руб.</t>
  </si>
  <si>
    <t>« 20» февраля 2018 г.</t>
  </si>
  <si>
    <t>«20» февраля 2018 г.</t>
  </si>
  <si>
    <t>Снижение стоимости закупки оборудования за счет изменеия ранее заявленного типа реакторов  и проведение тендера</t>
  </si>
  <si>
    <t>Необходимость проведения единовременной замены оборудования ОРУ-110кВ обусловленная его неудовлетворительным техническим состоянием.</t>
  </si>
  <si>
    <t>согласно ПСД</t>
  </si>
  <si>
    <t>Генеральный директор ЗАО "ГПЗ Эстейт"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</si>
</sst>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* #,##0.00&quot;    &quot;;\-* #,##0.00&quot;    &quot;;* \-#&quot;    &quot;;@\ "/>
    <numFmt numFmtId="175" formatCode="#,##0.00;\-#,##0.00"/>
    <numFmt numFmtId="176" formatCode="\ * #,##0\ ;\ * \(#,##0\);\ * &quot;- &quot;;@\ "/>
    <numFmt numFmtId="177" formatCode="0.00000"/>
    <numFmt numFmtId="178" formatCode="dd\.mmm"/>
    <numFmt numFmtId="179" formatCode="#,##0.0000"/>
    <numFmt numFmtId="180" formatCode="#,##0.00000"/>
    <numFmt numFmtId="181" formatCode="0.0000"/>
    <numFmt numFmtId="182" formatCode="0.0%"/>
    <numFmt numFmtId="183" formatCode="#,##0.000"/>
    <numFmt numFmtId="184" formatCode="0.000"/>
  </numFmts>
  <fonts count="72">
    <font>
      <sz val="12"/>
      <color indexed="8"/>
      <name val="Times New Roman1"/>
      <family val="0"/>
    </font>
    <font>
      <sz val="10"/>
      <name val="Arial"/>
      <family val="0"/>
    </font>
    <font>
      <sz val="10"/>
      <name val="Arial Cyr"/>
      <family val="2"/>
    </font>
    <font>
      <sz val="10"/>
      <color indexed="8"/>
      <name val="Arial Cyr1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1"/>
      <color indexed="16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16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8"/>
      <color indexed="63"/>
      <name val="Times New Roman"/>
      <family val="1"/>
    </font>
    <font>
      <u val="single"/>
      <sz val="14"/>
      <color indexed="8"/>
      <name val="Times New Roman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2.9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CCFF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4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Border="0" applyProtection="0">
      <alignment/>
    </xf>
    <xf numFmtId="0" fontId="4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Border="0" applyProtection="0">
      <alignment/>
    </xf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1" fillId="32" borderId="0" applyNumberFormat="0" applyBorder="0" applyAlignment="0" applyProtection="0"/>
  </cellStyleXfs>
  <cellXfs count="385">
    <xf numFmtId="0" fontId="0" fillId="0" borderId="0" xfId="0" applyAlignment="1">
      <alignment/>
    </xf>
    <xf numFmtId="0" fontId="4" fillId="0" borderId="0" xfId="33">
      <alignment/>
      <protection/>
    </xf>
    <xf numFmtId="0" fontId="4" fillId="0" borderId="0" xfId="55" applyFont="1">
      <alignment/>
      <protection/>
    </xf>
    <xf numFmtId="0" fontId="4" fillId="0" borderId="0" xfId="55" applyFont="1" applyFill="1">
      <alignment/>
      <protection/>
    </xf>
    <xf numFmtId="0" fontId="4" fillId="0" borderId="0" xfId="55" applyFont="1" applyAlignment="1">
      <alignment horizontal="right"/>
      <protection/>
    </xf>
    <xf numFmtId="0" fontId="4" fillId="0" borderId="0" xfId="55" applyFont="1" applyAlignment="1">
      <alignment horizontal="left"/>
      <protection/>
    </xf>
    <xf numFmtId="0" fontId="6" fillId="0" borderId="0" xfId="55" applyFont="1">
      <alignment/>
      <protection/>
    </xf>
    <xf numFmtId="0" fontId="5" fillId="0" borderId="0" xfId="55" applyFont="1" applyAlignment="1">
      <alignment horizontal="center"/>
      <protection/>
    </xf>
    <xf numFmtId="0" fontId="5" fillId="0" borderId="0" xfId="55" applyFont="1" applyFill="1" applyAlignment="1">
      <alignment horizontal="center"/>
      <protection/>
    </xf>
    <xf numFmtId="0" fontId="6" fillId="0" borderId="0" xfId="55" applyFont="1" applyFill="1">
      <alignment/>
      <protection/>
    </xf>
    <xf numFmtId="0" fontId="6" fillId="0" borderId="0" xfId="55" applyFont="1" applyFill="1" applyAlignment="1">
      <alignment horizontal="right"/>
      <protection/>
    </xf>
    <xf numFmtId="2" fontId="7" fillId="0" borderId="0" xfId="55" applyNumberFormat="1" applyFont="1" applyFill="1" applyAlignment="1">
      <alignment vertical="top" wrapText="1"/>
      <protection/>
    </xf>
    <xf numFmtId="2" fontId="7" fillId="0" borderId="0" xfId="55" applyNumberFormat="1" applyFont="1" applyFill="1" applyAlignment="1">
      <alignment horizontal="right" vertical="top"/>
      <protection/>
    </xf>
    <xf numFmtId="0" fontId="8" fillId="0" borderId="0" xfId="55" applyFont="1" applyFill="1" applyAlignment="1">
      <alignment horizontal="right"/>
      <protection/>
    </xf>
    <xf numFmtId="0" fontId="9" fillId="0" borderId="0" xfId="55" applyFont="1">
      <alignment/>
      <protection/>
    </xf>
    <xf numFmtId="0" fontId="9" fillId="0" borderId="0" xfId="55" applyFont="1" applyFill="1">
      <alignment/>
      <protection/>
    </xf>
    <xf numFmtId="0" fontId="10" fillId="0" borderId="10" xfId="33" applyFont="1" applyBorder="1" applyAlignment="1">
      <alignment horizontal="center" vertical="center" wrapText="1"/>
      <protection/>
    </xf>
    <xf numFmtId="0" fontId="11" fillId="0" borderId="11" xfId="33" applyFont="1" applyBorder="1">
      <alignment/>
      <protection/>
    </xf>
    <xf numFmtId="0" fontId="11" fillId="0" borderId="0" xfId="33" applyFont="1">
      <alignment/>
      <protection/>
    </xf>
    <xf numFmtId="0" fontId="11" fillId="0" borderId="10" xfId="33" applyFont="1" applyBorder="1" applyAlignment="1">
      <alignment horizontal="center" vertical="center" wrapText="1"/>
      <protection/>
    </xf>
    <xf numFmtId="0" fontId="10" fillId="0" borderId="12" xfId="33" applyFont="1" applyBorder="1" applyAlignment="1">
      <alignment horizontal="center" vertical="center" wrapText="1"/>
      <protection/>
    </xf>
    <xf numFmtId="0" fontId="10" fillId="0" borderId="12" xfId="33" applyFont="1" applyBorder="1" applyAlignment="1">
      <alignment horizontal="left" vertical="center" wrapText="1"/>
      <protection/>
    </xf>
    <xf numFmtId="4" fontId="10" fillId="33" borderId="12" xfId="33" applyNumberFormat="1" applyFont="1" applyFill="1" applyBorder="1" applyAlignment="1">
      <alignment horizontal="center" vertical="center" wrapText="1"/>
      <protection/>
    </xf>
    <xf numFmtId="0" fontId="10" fillId="33" borderId="12" xfId="33" applyNumberFormat="1" applyFont="1" applyFill="1" applyBorder="1" applyAlignment="1">
      <alignment horizontal="center" vertical="center" wrapText="1"/>
      <protection/>
    </xf>
    <xf numFmtId="2" fontId="10" fillId="33" borderId="12" xfId="33" applyNumberFormat="1" applyFont="1" applyFill="1" applyBorder="1" applyAlignment="1">
      <alignment horizontal="center" vertical="center" wrapText="1"/>
      <protection/>
    </xf>
    <xf numFmtId="0" fontId="10" fillId="0" borderId="10" xfId="33" applyFont="1" applyBorder="1" applyAlignment="1">
      <alignment horizontal="left" vertical="center" wrapText="1"/>
      <protection/>
    </xf>
    <xf numFmtId="4" fontId="10" fillId="33" borderId="10" xfId="33" applyNumberFormat="1" applyFont="1" applyFill="1" applyBorder="1" applyAlignment="1">
      <alignment horizontal="center" vertical="center" wrapText="1"/>
      <protection/>
    </xf>
    <xf numFmtId="0" fontId="10" fillId="33" borderId="10" xfId="33" applyNumberFormat="1" applyFont="1" applyFill="1" applyBorder="1" applyAlignment="1">
      <alignment horizontal="center" vertical="center" wrapText="1"/>
      <protection/>
    </xf>
    <xf numFmtId="2" fontId="10" fillId="33" borderId="10" xfId="33" applyNumberFormat="1" applyFont="1" applyFill="1" applyBorder="1" applyAlignment="1">
      <alignment horizontal="center" vertical="center" wrapText="1"/>
      <protection/>
    </xf>
    <xf numFmtId="16" fontId="10" fillId="0" borderId="10" xfId="33" applyNumberFormat="1" applyFont="1" applyBorder="1" applyAlignment="1">
      <alignment horizontal="center" vertical="center" wrapText="1"/>
      <protection/>
    </xf>
    <xf numFmtId="49" fontId="11" fillId="0" borderId="10" xfId="33" applyNumberFormat="1" applyFont="1" applyBorder="1" applyAlignment="1">
      <alignment horizontal="center" vertical="center" wrapText="1"/>
      <protection/>
    </xf>
    <xf numFmtId="0" fontId="11" fillId="0" borderId="10" xfId="33" applyFont="1" applyBorder="1" applyAlignment="1">
      <alignment horizontal="center" vertical="top" wrapText="1"/>
      <protection/>
    </xf>
    <xf numFmtId="4" fontId="11" fillId="34" borderId="10" xfId="33" applyNumberFormat="1" applyFont="1" applyFill="1" applyBorder="1" applyAlignment="1">
      <alignment horizontal="center" vertical="center" wrapText="1"/>
      <protection/>
    </xf>
    <xf numFmtId="2" fontId="11" fillId="0" borderId="10" xfId="33" applyNumberFormat="1" applyFont="1" applyBorder="1" applyAlignment="1">
      <alignment horizontal="center" vertical="center" wrapText="1"/>
      <protection/>
    </xf>
    <xf numFmtId="0" fontId="11" fillId="0" borderId="10" xfId="33" applyNumberFormat="1" applyFont="1" applyBorder="1" applyAlignment="1">
      <alignment horizontal="center" vertical="center" wrapText="1"/>
      <protection/>
    </xf>
    <xf numFmtId="2" fontId="11" fillId="35" borderId="10" xfId="33" applyNumberFormat="1" applyFont="1" applyFill="1" applyBorder="1" applyAlignment="1">
      <alignment horizontal="center" vertical="center" wrapText="1"/>
      <protection/>
    </xf>
    <xf numFmtId="0" fontId="11" fillId="0" borderId="13" xfId="33" applyFont="1" applyBorder="1" applyAlignment="1">
      <alignment horizontal="center" vertical="center" wrapText="1"/>
      <protection/>
    </xf>
    <xf numFmtId="0" fontId="11" fillId="0" borderId="0" xfId="33" applyFont="1" applyBorder="1" applyAlignment="1">
      <alignment horizontal="right" vertical="top" wrapText="1"/>
      <protection/>
    </xf>
    <xf numFmtId="2" fontId="11" fillId="0" borderId="0" xfId="33" applyNumberFormat="1" applyFont="1">
      <alignment/>
      <protection/>
    </xf>
    <xf numFmtId="0" fontId="12" fillId="0" borderId="0" xfId="33" applyFont="1">
      <alignment/>
      <protection/>
    </xf>
    <xf numFmtId="0" fontId="13" fillId="0" borderId="0" xfId="33" applyFont="1">
      <alignment/>
      <protection/>
    </xf>
    <xf numFmtId="0" fontId="14" fillId="0" borderId="0" xfId="33" applyFont="1" applyBorder="1" applyAlignment="1" applyProtection="1">
      <alignment horizontal="right"/>
      <protection/>
    </xf>
    <xf numFmtId="0" fontId="16" fillId="0" borderId="0" xfId="33" applyFont="1" applyBorder="1" applyAlignment="1" applyProtection="1">
      <alignment/>
      <protection/>
    </xf>
    <xf numFmtId="0" fontId="16" fillId="0" borderId="0" xfId="33" applyFont="1" applyBorder="1" applyAlignment="1" applyProtection="1">
      <alignment horizontal="right"/>
      <protection/>
    </xf>
    <xf numFmtId="2" fontId="17" fillId="0" borderId="0" xfId="33" applyNumberFormat="1" applyFont="1" applyBorder="1" applyAlignment="1" applyProtection="1">
      <alignment vertical="top" wrapText="1"/>
      <protection/>
    </xf>
    <xf numFmtId="2" fontId="17" fillId="0" borderId="0" xfId="33" applyNumberFormat="1" applyFont="1" applyBorder="1" applyAlignment="1" applyProtection="1">
      <alignment horizontal="right" vertical="top"/>
      <protection/>
    </xf>
    <xf numFmtId="2" fontId="16" fillId="0" borderId="0" xfId="33" applyNumberFormat="1" applyFont="1" applyBorder="1" applyAlignment="1" applyProtection="1">
      <alignment horizontal="right" vertical="top"/>
      <protection/>
    </xf>
    <xf numFmtId="0" fontId="18" fillId="0" borderId="10" xfId="33" applyFont="1" applyBorder="1" applyAlignment="1" applyProtection="1">
      <alignment horizontal="center" vertical="center" wrapText="1"/>
      <protection/>
    </xf>
    <xf numFmtId="0" fontId="14" fillId="0" borderId="10" xfId="33" applyFont="1" applyBorder="1" applyAlignment="1" applyProtection="1">
      <alignment horizontal="center" vertical="center" wrapText="1"/>
      <protection/>
    </xf>
    <xf numFmtId="0" fontId="18" fillId="0" borderId="10" xfId="33" applyFont="1" applyBorder="1" applyAlignment="1" applyProtection="1">
      <alignment horizontal="left" vertical="center" wrapText="1"/>
      <protection/>
    </xf>
    <xf numFmtId="4" fontId="18" fillId="0" borderId="10" xfId="33" applyNumberFormat="1" applyFont="1" applyBorder="1" applyAlignment="1" applyProtection="1">
      <alignment horizontal="center" vertical="center" wrapText="1"/>
      <protection/>
    </xf>
    <xf numFmtId="2" fontId="18" fillId="33" borderId="10" xfId="33" applyNumberFormat="1" applyFont="1" applyFill="1" applyBorder="1" applyAlignment="1" applyProtection="1">
      <alignment horizontal="right" vertical="center" wrapText="1"/>
      <protection/>
    </xf>
    <xf numFmtId="2" fontId="18" fillId="0" borderId="10" xfId="33" applyNumberFormat="1" applyFont="1" applyBorder="1" applyAlignment="1" applyProtection="1">
      <alignment horizontal="center" vertical="center" wrapText="1"/>
      <protection/>
    </xf>
    <xf numFmtId="16" fontId="18" fillId="0" borderId="10" xfId="33" applyNumberFormat="1" applyFont="1" applyBorder="1" applyAlignment="1" applyProtection="1">
      <alignment horizontal="center" vertical="center" wrapText="1"/>
      <protection/>
    </xf>
    <xf numFmtId="49" fontId="14" fillId="0" borderId="10" xfId="33" applyNumberFormat="1" applyFont="1" applyBorder="1" applyAlignment="1" applyProtection="1">
      <alignment horizontal="center" vertical="center" wrapText="1"/>
      <protection/>
    </xf>
    <xf numFmtId="2" fontId="14" fillId="36" borderId="10" xfId="33" applyNumberFormat="1" applyFont="1" applyFill="1" applyBorder="1" applyAlignment="1" applyProtection="1">
      <alignment horizontal="right" vertical="center"/>
      <protection/>
    </xf>
    <xf numFmtId="2" fontId="14" fillId="0" borderId="10" xfId="33" applyNumberFormat="1" applyFont="1" applyBorder="1" applyAlignment="1" applyProtection="1">
      <alignment horizontal="right" vertical="center" wrapText="1"/>
      <protection/>
    </xf>
    <xf numFmtId="2" fontId="14" fillId="0" borderId="10" xfId="33" applyNumberFormat="1" applyFont="1" applyBorder="1" applyAlignment="1" applyProtection="1">
      <alignment horizontal="center" vertical="center" wrapText="1"/>
      <protection/>
    </xf>
    <xf numFmtId="4" fontId="14" fillId="0" borderId="10" xfId="33" applyNumberFormat="1" applyFont="1" applyBorder="1" applyAlignment="1" applyProtection="1">
      <alignment horizontal="center" vertical="center" wrapText="1"/>
      <protection/>
    </xf>
    <xf numFmtId="0" fontId="19" fillId="0" borderId="10" xfId="33" applyFont="1" applyBorder="1" applyAlignment="1" applyProtection="1">
      <alignment horizontal="center" vertical="center" wrapText="1"/>
      <protection/>
    </xf>
    <xf numFmtId="4" fontId="19" fillId="0" borderId="10" xfId="33" applyNumberFormat="1" applyFont="1" applyBorder="1" applyAlignment="1" applyProtection="1">
      <alignment horizontal="center" vertical="center" wrapText="1"/>
      <protection/>
    </xf>
    <xf numFmtId="1" fontId="18" fillId="0" borderId="0" xfId="33" applyNumberFormat="1" applyFont="1" applyBorder="1" applyAlignment="1" applyProtection="1">
      <alignment horizontal="left" vertical="top"/>
      <protection/>
    </xf>
    <xf numFmtId="0" fontId="14" fillId="0" borderId="0" xfId="33" applyFont="1" applyBorder="1" applyAlignment="1" applyProtection="1">
      <alignment horizontal="left" wrapText="1"/>
      <protection/>
    </xf>
    <xf numFmtId="2" fontId="14" fillId="0" borderId="0" xfId="33" applyNumberFormat="1" applyFont="1" applyBorder="1" applyAlignment="1" applyProtection="1">
      <alignment/>
      <protection/>
    </xf>
    <xf numFmtId="0" fontId="14" fillId="0" borderId="0" xfId="33" applyFont="1" applyBorder="1" applyAlignment="1" applyProtection="1">
      <alignment/>
      <protection/>
    </xf>
    <xf numFmtId="0" fontId="4" fillId="0" borderId="0" xfId="53" applyNumberFormat="1" applyFont="1" applyBorder="1" applyAlignment="1">
      <alignment horizontal="center" vertical="center"/>
      <protection/>
    </xf>
    <xf numFmtId="0" fontId="4" fillId="0" borderId="0" xfId="53" applyNumberFormat="1" applyFont="1" applyBorder="1" applyAlignment="1">
      <alignment horizontal="right" vertical="center"/>
      <protection/>
    </xf>
    <xf numFmtId="0" fontId="21" fillId="0" borderId="0" xfId="53" applyNumberFormat="1" applyFont="1" applyBorder="1" applyAlignment="1">
      <alignment horizontal="right" vertical="center"/>
      <protection/>
    </xf>
    <xf numFmtId="0" fontId="4" fillId="0" borderId="0" xfId="53" applyNumberFormat="1" applyFont="1" applyBorder="1" applyAlignment="1">
      <alignment horizontal="center"/>
      <protection/>
    </xf>
    <xf numFmtId="0" fontId="22" fillId="0" borderId="0" xfId="53" applyNumberFormat="1" applyFont="1" applyBorder="1" applyAlignment="1">
      <alignment horizontal="center"/>
      <protection/>
    </xf>
    <xf numFmtId="0" fontId="22" fillId="0" borderId="0" xfId="53" applyNumberFormat="1" applyFont="1" applyBorder="1" applyAlignment="1">
      <alignment horizontal="right"/>
      <protection/>
    </xf>
    <xf numFmtId="0" fontId="23" fillId="0" borderId="0" xfId="53" applyNumberFormat="1" applyFont="1" applyBorder="1" applyAlignment="1">
      <alignment horizontal="right"/>
      <protection/>
    </xf>
    <xf numFmtId="0" fontId="25" fillId="0" borderId="0" xfId="33" applyFont="1" applyBorder="1" applyAlignment="1" applyProtection="1">
      <alignment horizontal="center" vertical="center"/>
      <protection/>
    </xf>
    <xf numFmtId="0" fontId="14" fillId="0" borderId="10" xfId="33" applyFont="1" applyBorder="1" applyAlignment="1" applyProtection="1">
      <alignment horizontal="center" vertical="center"/>
      <protection/>
    </xf>
    <xf numFmtId="0" fontId="14" fillId="0" borderId="0" xfId="33" applyFont="1" applyBorder="1" applyAlignment="1" applyProtection="1">
      <alignment horizontal="center" vertical="center"/>
      <protection/>
    </xf>
    <xf numFmtId="0" fontId="14" fillId="0" borderId="10" xfId="33" applyFont="1" applyBorder="1" applyAlignment="1" applyProtection="1">
      <alignment horizontal="center" vertical="center" textRotation="90"/>
      <protection/>
    </xf>
    <xf numFmtId="0" fontId="14" fillId="0" borderId="10" xfId="33" applyFont="1" applyBorder="1" applyAlignment="1" applyProtection="1">
      <alignment horizontal="left" vertical="top" wrapText="1"/>
      <protection/>
    </xf>
    <xf numFmtId="0" fontId="14" fillId="0" borderId="10" xfId="33" applyFont="1" applyBorder="1" applyAlignment="1" applyProtection="1">
      <alignment horizontal="right" vertical="center"/>
      <protection/>
    </xf>
    <xf numFmtId="174" fontId="4" fillId="0" borderId="10" xfId="0" applyNumberFormat="1" applyFont="1" applyBorder="1" applyAlignment="1">
      <alignment horizontal="center" vertical="center"/>
    </xf>
    <xf numFmtId="2" fontId="14" fillId="0" borderId="10" xfId="33" applyNumberFormat="1" applyFont="1" applyBorder="1" applyAlignment="1" applyProtection="1">
      <alignment horizontal="right" vertical="center"/>
      <protection/>
    </xf>
    <xf numFmtId="2" fontId="14" fillId="35" borderId="10" xfId="33" applyNumberFormat="1" applyFont="1" applyFill="1" applyBorder="1" applyAlignment="1" applyProtection="1">
      <alignment horizontal="right" vertical="center"/>
      <protection/>
    </xf>
    <xf numFmtId="0" fontId="14" fillId="0" borderId="0" xfId="33" applyFont="1" applyBorder="1" applyAlignment="1" applyProtection="1">
      <alignment horizontal="left" vertical="center" wrapText="1"/>
      <protection/>
    </xf>
    <xf numFmtId="2" fontId="4" fillId="0" borderId="0" xfId="33" applyNumberFormat="1">
      <alignment/>
      <protection/>
    </xf>
    <xf numFmtId="0" fontId="14" fillId="0" borderId="0" xfId="33" applyFont="1" applyBorder="1" applyAlignment="1" applyProtection="1">
      <alignment horizontal="left" vertical="center"/>
      <protection/>
    </xf>
    <xf numFmtId="0" fontId="3" fillId="0" borderId="0" xfId="33" applyFont="1" applyBorder="1" applyAlignment="1">
      <alignment/>
      <protection/>
    </xf>
    <xf numFmtId="0" fontId="14" fillId="0" borderId="0" xfId="33" applyFont="1" applyBorder="1" applyAlignment="1" applyProtection="1">
      <alignment horizontal="right" wrapText="1"/>
      <protection/>
    </xf>
    <xf numFmtId="0" fontId="16" fillId="0" borderId="0" xfId="33" applyFont="1" applyBorder="1" applyAlignment="1" applyProtection="1">
      <alignment wrapText="1"/>
      <protection/>
    </xf>
    <xf numFmtId="0" fontId="16" fillId="0" borderId="0" xfId="33" applyFont="1" applyBorder="1" applyAlignment="1" applyProtection="1">
      <alignment horizontal="center" wrapText="1"/>
      <protection/>
    </xf>
    <xf numFmtId="0" fontId="15" fillId="0" borderId="0" xfId="33" applyFont="1" applyBorder="1" applyAlignment="1" applyProtection="1">
      <alignment wrapText="1"/>
      <protection/>
    </xf>
    <xf numFmtId="0" fontId="26" fillId="0" borderId="0" xfId="33" applyFont="1" applyBorder="1" applyAlignment="1" applyProtection="1">
      <alignment horizontal="right"/>
      <protection/>
    </xf>
    <xf numFmtId="0" fontId="18" fillId="0" borderId="0" xfId="33" applyFont="1" applyBorder="1" applyAlignment="1" applyProtection="1">
      <alignment wrapText="1"/>
      <protection/>
    </xf>
    <xf numFmtId="0" fontId="18" fillId="0" borderId="14" xfId="33" applyFont="1" applyBorder="1" applyAlignment="1" applyProtection="1">
      <alignment horizontal="center" vertical="center" wrapText="1"/>
      <protection/>
    </xf>
    <xf numFmtId="0" fontId="18" fillId="0" borderId="12" xfId="33" applyFont="1" applyBorder="1" applyAlignment="1" applyProtection="1">
      <alignment horizontal="center" vertical="center" wrapText="1"/>
      <protection/>
    </xf>
    <xf numFmtId="0" fontId="18" fillId="0" borderId="12" xfId="33" applyFont="1" applyBorder="1" applyAlignment="1" applyProtection="1">
      <alignment horizontal="left" vertical="center" wrapText="1"/>
      <protection/>
    </xf>
    <xf numFmtId="4" fontId="18" fillId="33" borderId="12" xfId="33" applyNumberFormat="1" applyFont="1" applyFill="1" applyBorder="1" applyAlignment="1" applyProtection="1">
      <alignment horizontal="center" vertical="center" wrapText="1"/>
      <protection/>
    </xf>
    <xf numFmtId="4" fontId="14" fillId="0" borderId="12" xfId="33" applyNumberFormat="1" applyFont="1" applyBorder="1" applyAlignment="1" applyProtection="1">
      <alignment horizontal="center" vertical="center" wrapText="1"/>
      <protection/>
    </xf>
    <xf numFmtId="2" fontId="18" fillId="33" borderId="12" xfId="33" applyNumberFormat="1" applyFont="1" applyFill="1" applyBorder="1" applyAlignment="1" applyProtection="1">
      <alignment horizontal="center" vertical="center" wrapText="1"/>
      <protection/>
    </xf>
    <xf numFmtId="4" fontId="14" fillId="37" borderId="12" xfId="33" applyNumberFormat="1" applyFont="1" applyFill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>
      <alignment horizontal="center" vertical="center" wrapText="1"/>
    </xf>
    <xf numFmtId="2" fontId="4" fillId="37" borderId="10" xfId="33" applyNumberFormat="1" applyFont="1" applyFill="1" applyBorder="1" applyAlignment="1">
      <alignment horizontal="center" vertical="center" wrapText="1"/>
      <protection/>
    </xf>
    <xf numFmtId="2" fontId="14" fillId="0" borderId="12" xfId="33" applyNumberFormat="1" applyFont="1" applyBorder="1" applyAlignment="1" applyProtection="1">
      <alignment horizontal="center" vertical="center" wrapText="1"/>
      <protection/>
    </xf>
    <xf numFmtId="4" fontId="14" fillId="0" borderId="0" xfId="33" applyNumberFormat="1" applyFont="1" applyBorder="1" applyAlignment="1" applyProtection="1">
      <alignment wrapText="1"/>
      <protection/>
    </xf>
    <xf numFmtId="175" fontId="14" fillId="0" borderId="12" xfId="33" applyNumberFormat="1" applyFont="1" applyBorder="1" applyAlignment="1" applyProtection="1">
      <alignment horizontal="center" vertical="center" wrapText="1"/>
      <protection/>
    </xf>
    <xf numFmtId="0" fontId="14" fillId="0" borderId="0" xfId="33" applyFont="1" applyBorder="1" applyAlignment="1" applyProtection="1">
      <alignment horizontal="center" vertical="center" wrapText="1"/>
      <protection/>
    </xf>
    <xf numFmtId="0" fontId="18" fillId="0" borderId="0" xfId="33" applyFont="1" applyBorder="1" applyAlignment="1" applyProtection="1">
      <alignment horizontal="center" vertical="center" wrapText="1"/>
      <protection/>
    </xf>
    <xf numFmtId="0" fontId="19" fillId="0" borderId="0" xfId="33" applyFont="1" applyBorder="1" applyAlignment="1" applyProtection="1">
      <alignment horizontal="right" vertical="center"/>
      <protection/>
    </xf>
    <xf numFmtId="0" fontId="16" fillId="0" borderId="0" xfId="33" applyFont="1" applyBorder="1" applyAlignment="1" applyProtection="1">
      <alignment vertical="center"/>
      <protection/>
    </xf>
    <xf numFmtId="0" fontId="16" fillId="0" borderId="0" xfId="33" applyFont="1" applyBorder="1" applyAlignment="1" applyProtection="1">
      <alignment horizontal="right" vertical="center"/>
      <protection/>
    </xf>
    <xf numFmtId="0" fontId="16" fillId="0" borderId="0" xfId="33" applyFont="1" applyBorder="1" applyAlignment="1" applyProtection="1">
      <alignment horizontal="center" vertical="center"/>
      <protection/>
    </xf>
    <xf numFmtId="0" fontId="28" fillId="0" borderId="0" xfId="33" applyFont="1" applyBorder="1" applyAlignment="1" applyProtection="1">
      <alignment horizontal="right"/>
      <protection/>
    </xf>
    <xf numFmtId="0" fontId="29" fillId="0" borderId="10" xfId="33" applyFont="1" applyBorder="1" applyAlignment="1" applyProtection="1">
      <alignment horizontal="center" vertical="center" textRotation="90" wrapText="1"/>
      <protection/>
    </xf>
    <xf numFmtId="0" fontId="19" fillId="0" borderId="0" xfId="33" applyFont="1" applyBorder="1" applyAlignment="1" applyProtection="1">
      <alignment vertical="center"/>
      <protection/>
    </xf>
    <xf numFmtId="49" fontId="29" fillId="0" borderId="10" xfId="33" applyNumberFormat="1" applyFont="1" applyBorder="1" applyAlignment="1" applyProtection="1">
      <alignment horizontal="center" vertical="center" wrapText="1"/>
      <protection/>
    </xf>
    <xf numFmtId="2" fontId="19" fillId="37" borderId="10" xfId="33" applyNumberFormat="1" applyFont="1" applyFill="1" applyBorder="1" applyAlignment="1" applyProtection="1">
      <alignment horizontal="right" vertical="center" wrapText="1"/>
      <protection/>
    </xf>
    <xf numFmtId="49" fontId="29" fillId="0" borderId="0" xfId="33" applyNumberFormat="1" applyFont="1" applyBorder="1" applyAlignment="1" applyProtection="1">
      <alignment horizontal="center" vertical="center" wrapText="1"/>
      <protection/>
    </xf>
    <xf numFmtId="0" fontId="19" fillId="0" borderId="0" xfId="33" applyFont="1" applyBorder="1" applyAlignment="1" applyProtection="1">
      <alignment vertical="top" wrapText="1"/>
      <protection/>
    </xf>
    <xf numFmtId="0" fontId="19" fillId="0" borderId="0" xfId="33" applyFont="1" applyBorder="1" applyAlignment="1" applyProtection="1">
      <alignment horizontal="center" vertical="center" textRotation="90" wrapText="1"/>
      <protection/>
    </xf>
    <xf numFmtId="0" fontId="19" fillId="0" borderId="0" xfId="33" applyFont="1" applyBorder="1" applyAlignment="1" applyProtection="1">
      <alignment horizontal="left" vertical="top" wrapText="1"/>
      <protection/>
    </xf>
    <xf numFmtId="0" fontId="19" fillId="0" borderId="0" xfId="33" applyFont="1" applyBorder="1" applyAlignment="1" applyProtection="1">
      <alignment horizontal="center" vertical="center" wrapText="1"/>
      <protection/>
    </xf>
    <xf numFmtId="4" fontId="19" fillId="0" borderId="0" xfId="33" applyNumberFormat="1" applyFont="1" applyBorder="1" applyAlignment="1" applyProtection="1">
      <alignment horizontal="right" vertical="center" wrapText="1"/>
      <protection/>
    </xf>
    <xf numFmtId="4" fontId="19" fillId="0" borderId="0" xfId="33" applyNumberFormat="1" applyFont="1" applyBorder="1" applyAlignment="1" applyProtection="1">
      <alignment horizontal="center" vertical="center" wrapText="1"/>
      <protection/>
    </xf>
    <xf numFmtId="2" fontId="19" fillId="0" borderId="0" xfId="33" applyNumberFormat="1" applyFont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vertical="center"/>
    </xf>
    <xf numFmtId="0" fontId="4" fillId="0" borderId="0" xfId="55" applyFont="1" applyFill="1" applyAlignment="1">
      <alignment horizontal="right" vertical="center"/>
      <protection/>
    </xf>
    <xf numFmtId="0" fontId="29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28" fillId="0" borderId="0" xfId="0" applyFont="1" applyFill="1" applyAlignment="1">
      <alignment vertical="center"/>
    </xf>
    <xf numFmtId="2" fontId="31" fillId="0" borderId="0" xfId="0" applyNumberFormat="1" applyFont="1" applyFill="1" applyAlignment="1">
      <alignment horizontal="right" vertical="top"/>
    </xf>
    <xf numFmtId="0" fontId="4" fillId="0" borderId="15" xfId="0" applyFont="1" applyFill="1" applyBorder="1" applyAlignment="1">
      <alignment vertical="center"/>
    </xf>
    <xf numFmtId="2" fontId="11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>
      <alignment vertical="center"/>
    </xf>
    <xf numFmtId="2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>
      <alignment vertical="center"/>
    </xf>
    <xf numFmtId="2" fontId="11" fillId="0" borderId="20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>
      <alignment vertical="center"/>
    </xf>
    <xf numFmtId="0" fontId="4" fillId="0" borderId="21" xfId="0" applyFont="1" applyFill="1" applyBorder="1" applyAlignment="1">
      <alignment vertical="center"/>
    </xf>
    <xf numFmtId="2" fontId="11" fillId="0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>
      <alignment vertical="center"/>
    </xf>
    <xf numFmtId="2" fontId="11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>
      <alignment vertical="center"/>
    </xf>
    <xf numFmtId="2" fontId="11" fillId="0" borderId="25" xfId="0" applyNumberFormat="1" applyFont="1" applyFill="1" applyBorder="1" applyAlignment="1" applyProtection="1">
      <alignment horizontal="center" vertical="center"/>
      <protection locked="0"/>
    </xf>
    <xf numFmtId="2" fontId="11" fillId="0" borderId="17" xfId="0" applyNumberFormat="1" applyFont="1" applyFill="1" applyBorder="1" applyAlignment="1" applyProtection="1">
      <alignment horizontal="center" vertical="center"/>
      <protection locked="0"/>
    </xf>
    <xf numFmtId="2" fontId="11" fillId="0" borderId="17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2" fontId="11" fillId="0" borderId="21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10" fontId="11" fillId="0" borderId="10" xfId="0" applyNumberFormat="1" applyFont="1" applyFill="1" applyBorder="1" applyAlignment="1" applyProtection="1">
      <alignment vertical="center"/>
      <protection locked="0"/>
    </xf>
    <xf numFmtId="10" fontId="11" fillId="0" borderId="10" xfId="0" applyNumberFormat="1" applyFont="1" applyFill="1" applyBorder="1" applyAlignment="1">
      <alignment vertical="center"/>
    </xf>
    <xf numFmtId="10" fontId="11" fillId="0" borderId="30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3" fontId="11" fillId="0" borderId="32" xfId="0" applyNumberFormat="1" applyFont="1" applyFill="1" applyBorder="1" applyAlignment="1">
      <alignment horizontal="center" vertical="center"/>
    </xf>
    <xf numFmtId="3" fontId="11" fillId="0" borderId="20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/>
    </xf>
    <xf numFmtId="0" fontId="29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/>
    </xf>
    <xf numFmtId="3" fontId="11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0" fontId="29" fillId="0" borderId="29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left" vertical="center"/>
    </xf>
    <xf numFmtId="176" fontId="11" fillId="0" borderId="10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left" vertical="center"/>
    </xf>
    <xf numFmtId="0" fontId="29" fillId="0" borderId="31" xfId="0" applyFont="1" applyFill="1" applyBorder="1" applyAlignment="1">
      <alignment horizontal="left" vertical="center"/>
    </xf>
    <xf numFmtId="172" fontId="11" fillId="0" borderId="0" xfId="0" applyNumberFormat="1" applyFont="1" applyFill="1" applyBorder="1" applyAlignment="1">
      <alignment horizontal="center" vertical="center"/>
    </xf>
    <xf numFmtId="172" fontId="11" fillId="0" borderId="33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Alignment="1">
      <alignment vertical="center"/>
    </xf>
    <xf numFmtId="176" fontId="29" fillId="0" borderId="0" xfId="0" applyNumberFormat="1" applyFont="1" applyFill="1" applyAlignment="1">
      <alignment vertical="center"/>
    </xf>
    <xf numFmtId="0" fontId="29" fillId="0" borderId="31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76" fontId="11" fillId="0" borderId="0" xfId="0" applyNumberFormat="1" applyFont="1" applyFill="1" applyAlignment="1">
      <alignment vertical="center"/>
    </xf>
    <xf numFmtId="2" fontId="31" fillId="0" borderId="0" xfId="0" applyNumberFormat="1" applyFont="1" applyFill="1" applyAlignment="1">
      <alignment vertical="top" wrapText="1"/>
    </xf>
    <xf numFmtId="1" fontId="4" fillId="0" borderId="28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0" fontId="24" fillId="0" borderId="0" xfId="33" applyFont="1" applyBorder="1" applyAlignment="1" applyProtection="1">
      <alignment horizontal="center" vertical="top" wrapText="1"/>
      <protection/>
    </xf>
    <xf numFmtId="0" fontId="25" fillId="0" borderId="0" xfId="33" applyFont="1" applyBorder="1" applyAlignment="1" applyProtection="1">
      <alignment/>
      <protection/>
    </xf>
    <xf numFmtId="0" fontId="25" fillId="0" borderId="0" xfId="33" applyFont="1" applyBorder="1" applyAlignment="1" applyProtection="1">
      <alignment horizontal="right"/>
      <protection/>
    </xf>
    <xf numFmtId="2" fontId="34" fillId="0" borderId="0" xfId="33" applyNumberFormat="1" applyFont="1" applyBorder="1" applyAlignment="1" applyProtection="1">
      <alignment horizontal="right" vertical="top"/>
      <protection/>
    </xf>
    <xf numFmtId="0" fontId="18" fillId="0" borderId="10" xfId="33" applyFont="1" applyBorder="1" applyAlignment="1" applyProtection="1">
      <alignment horizontal="center" vertical="top" wrapText="1"/>
      <protection/>
    </xf>
    <xf numFmtId="0" fontId="14" fillId="0" borderId="10" xfId="33" applyFont="1" applyBorder="1" applyAlignment="1" applyProtection="1">
      <alignment horizontal="center" vertical="top" wrapText="1"/>
      <protection/>
    </xf>
    <xf numFmtId="0" fontId="18" fillId="0" borderId="34" xfId="33" applyFont="1" applyBorder="1" applyAlignment="1" applyProtection="1">
      <alignment vertical="top" wrapText="1"/>
      <protection/>
    </xf>
    <xf numFmtId="0" fontId="14" fillId="0" borderId="34" xfId="33" applyFont="1" applyBorder="1" applyAlignment="1" applyProtection="1">
      <alignment vertical="top" wrapText="1"/>
      <protection/>
    </xf>
    <xf numFmtId="0" fontId="14" fillId="0" borderId="10" xfId="33" applyFont="1" applyBorder="1" applyAlignment="1" applyProtection="1">
      <alignment horizontal="justify" vertical="top" wrapText="1"/>
      <protection/>
    </xf>
    <xf numFmtId="0" fontId="18" fillId="0" borderId="14" xfId="33" applyFont="1" applyBorder="1" applyAlignment="1" applyProtection="1">
      <alignment vertical="top" wrapText="1"/>
      <protection/>
    </xf>
    <xf numFmtId="0" fontId="14" fillId="0" borderId="14" xfId="33" applyFont="1" applyBorder="1" applyAlignment="1" applyProtection="1">
      <alignment vertical="top" wrapText="1"/>
      <protection/>
    </xf>
    <xf numFmtId="0" fontId="14" fillId="0" borderId="0" xfId="33" applyFont="1" applyBorder="1" applyAlignment="1" applyProtection="1">
      <alignment horizontal="center" vertical="top" wrapText="1"/>
      <protection/>
    </xf>
    <xf numFmtId="0" fontId="14" fillId="0" borderId="0" xfId="33" applyFont="1" applyBorder="1" applyAlignment="1" applyProtection="1">
      <alignment horizontal="left" vertical="top" wrapText="1"/>
      <protection/>
    </xf>
    <xf numFmtId="0" fontId="24" fillId="0" borderId="0" xfId="33" applyFont="1" applyBorder="1" applyAlignment="1" applyProtection="1">
      <alignment horizontal="center" vertical="center" wrapText="1"/>
      <protection/>
    </xf>
    <xf numFmtId="2" fontId="25" fillId="0" borderId="0" xfId="33" applyNumberFormat="1" applyFont="1" applyBorder="1" applyAlignment="1" applyProtection="1">
      <alignment horizontal="right" vertical="top"/>
      <protection/>
    </xf>
    <xf numFmtId="0" fontId="18" fillId="0" borderId="35" xfId="33" applyFont="1" applyBorder="1" applyAlignment="1" applyProtection="1">
      <alignment horizontal="center" vertical="center" wrapText="1"/>
      <protection/>
    </xf>
    <xf numFmtId="0" fontId="18" fillId="0" borderId="12" xfId="33" applyFont="1" applyBorder="1" applyAlignment="1" applyProtection="1">
      <alignment horizontal="center" vertical="top" wrapText="1"/>
      <protection/>
    </xf>
    <xf numFmtId="0" fontId="14" fillId="0" borderId="35" xfId="33" applyFont="1" applyBorder="1" applyAlignment="1" applyProtection="1">
      <alignment horizontal="center" vertical="top" wrapText="1"/>
      <protection/>
    </xf>
    <xf numFmtId="0" fontId="18" fillId="0" borderId="14" xfId="33" applyFont="1" applyBorder="1" applyAlignment="1" applyProtection="1">
      <alignment horizontal="center" vertical="center"/>
      <protection/>
    </xf>
    <xf numFmtId="0" fontId="18" fillId="0" borderId="10" xfId="33" applyFont="1" applyBorder="1" applyAlignment="1" applyProtection="1">
      <alignment horizontal="center" vertical="center"/>
      <protection/>
    </xf>
    <xf numFmtId="0" fontId="18" fillId="0" borderId="35" xfId="33" applyFont="1" applyBorder="1" applyAlignment="1" applyProtection="1">
      <alignment horizontal="center" vertical="center"/>
      <protection/>
    </xf>
    <xf numFmtId="0" fontId="18" fillId="0" borderId="34" xfId="33" applyFont="1" applyBorder="1" applyAlignment="1" applyProtection="1">
      <alignment horizontal="left" vertical="top" wrapText="1"/>
      <protection/>
    </xf>
    <xf numFmtId="0" fontId="18" fillId="0" borderId="35" xfId="33" applyFont="1" applyBorder="1" applyAlignment="1" applyProtection="1">
      <alignment vertical="top" wrapText="1"/>
      <protection/>
    </xf>
    <xf numFmtId="0" fontId="18" fillId="0" borderId="14" xfId="33" applyFont="1" applyBorder="1" applyAlignment="1" applyProtection="1">
      <alignment horizontal="left" vertical="top" wrapText="1"/>
      <protection/>
    </xf>
    <xf numFmtId="0" fontId="0" fillId="0" borderId="0" xfId="0" applyFont="1" applyFill="1" applyAlignment="1">
      <alignment/>
    </xf>
    <xf numFmtId="0" fontId="0" fillId="38" borderId="0" xfId="0" applyFont="1" applyFill="1" applyAlignment="1">
      <alignment/>
    </xf>
    <xf numFmtId="0" fontId="14" fillId="0" borderId="0" xfId="55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right"/>
    </xf>
    <xf numFmtId="0" fontId="25" fillId="38" borderId="0" xfId="0" applyFont="1" applyFill="1" applyAlignment="1">
      <alignment/>
    </xf>
    <xf numFmtId="0" fontId="25" fillId="38" borderId="0" xfId="0" applyFont="1" applyFill="1" applyAlignment="1">
      <alignment/>
    </xf>
    <xf numFmtId="0" fontId="25" fillId="0" borderId="0" xfId="0" applyFont="1" applyFill="1" applyAlignment="1">
      <alignment/>
    </xf>
    <xf numFmtId="2" fontId="34" fillId="0" borderId="0" xfId="0" applyNumberFormat="1" applyFont="1" applyFill="1" applyAlignment="1">
      <alignment horizontal="right" vertical="top" wrapText="1"/>
    </xf>
    <xf numFmtId="2" fontId="34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26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9" fillId="38" borderId="0" xfId="0" applyFont="1" applyFill="1" applyAlignment="1">
      <alignment/>
    </xf>
    <xf numFmtId="0" fontId="35" fillId="0" borderId="13" xfId="0" applyFont="1" applyFill="1" applyBorder="1" applyAlignment="1">
      <alignment horizontal="center" vertical="center" wrapText="1"/>
    </xf>
    <xf numFmtId="0" fontId="35" fillId="38" borderId="13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/>
    </xf>
    <xf numFmtId="0" fontId="36" fillId="38" borderId="13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172" fontId="18" fillId="38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172" fontId="18" fillId="38" borderId="10" xfId="0" applyNumberFormat="1" applyFont="1" applyFill="1" applyBorder="1" applyAlignment="1">
      <alignment horizontal="center" vertical="center"/>
    </xf>
    <xf numFmtId="172" fontId="18" fillId="0" borderId="10" xfId="0" applyNumberFormat="1" applyFont="1" applyFill="1" applyBorder="1" applyAlignment="1">
      <alignment horizontal="center" vertical="center"/>
    </xf>
    <xf numFmtId="172" fontId="18" fillId="0" borderId="10" xfId="0" applyNumberFormat="1" applyFont="1" applyFill="1" applyBorder="1" applyAlignment="1">
      <alignment horizontal="right" vertical="center"/>
    </xf>
    <xf numFmtId="172" fontId="14" fillId="0" borderId="0" xfId="0" applyNumberFormat="1" applyFont="1" applyFill="1" applyAlignment="1">
      <alignment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 wrapText="1"/>
    </xf>
    <xf numFmtId="172" fontId="18" fillId="38" borderId="12" xfId="0" applyNumberFormat="1" applyFont="1" applyFill="1" applyBorder="1" applyAlignment="1">
      <alignment horizontal="right" vertical="center"/>
    </xf>
    <xf numFmtId="172" fontId="18" fillId="38" borderId="35" xfId="0" applyNumberFormat="1" applyFont="1" applyFill="1" applyBorder="1" applyAlignment="1">
      <alignment horizontal="right" vertical="center"/>
    </xf>
    <xf numFmtId="172" fontId="14" fillId="38" borderId="10" xfId="0" applyNumberFormat="1" applyFont="1" applyFill="1" applyBorder="1" applyAlignment="1">
      <alignment horizontal="center" vertical="center"/>
    </xf>
    <xf numFmtId="172" fontId="14" fillId="0" borderId="10" xfId="0" applyNumberFormat="1" applyFont="1" applyFill="1" applyBorder="1" applyAlignment="1">
      <alignment horizontal="center" vertical="center"/>
    </xf>
    <xf numFmtId="177" fontId="14" fillId="0" borderId="0" xfId="0" applyNumberFormat="1" applyFont="1" applyFill="1" applyAlignment="1">
      <alignment vertical="center"/>
    </xf>
    <xf numFmtId="172" fontId="14" fillId="38" borderId="10" xfId="0" applyNumberFormat="1" applyFont="1" applyFill="1" applyBorder="1" applyAlignment="1">
      <alignment horizontal="right" vertical="center"/>
    </xf>
    <xf numFmtId="172" fontId="14" fillId="0" borderId="1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horizontal="left" vertical="center"/>
    </xf>
    <xf numFmtId="178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center" wrapText="1"/>
    </xf>
    <xf numFmtId="172" fontId="18" fillId="38" borderId="13" xfId="0" applyNumberFormat="1" applyFont="1" applyFill="1" applyBorder="1" applyAlignment="1">
      <alignment horizontal="right" vertical="center"/>
    </xf>
    <xf numFmtId="172" fontId="18" fillId="0" borderId="13" xfId="0" applyNumberFormat="1" applyFont="1" applyFill="1" applyBorder="1" applyAlignment="1">
      <alignment horizontal="right" vertical="center"/>
    </xf>
    <xf numFmtId="172" fontId="18" fillId="0" borderId="12" xfId="0" applyNumberFormat="1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4" fillId="0" borderId="36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justify" vertical="center" wrapText="1"/>
    </xf>
    <xf numFmtId="172" fontId="14" fillId="38" borderId="38" xfId="0" applyNumberFormat="1" applyFont="1" applyFill="1" applyBorder="1" applyAlignment="1">
      <alignment horizontal="right" vertical="center"/>
    </xf>
    <xf numFmtId="172" fontId="14" fillId="0" borderId="38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justify" vertical="center" wrapText="1"/>
    </xf>
    <xf numFmtId="172" fontId="14" fillId="38" borderId="10" xfId="0" applyNumberFormat="1" applyFont="1" applyFill="1" applyBorder="1" applyAlignment="1">
      <alignment vertical="center"/>
    </xf>
    <xf numFmtId="179" fontId="14" fillId="38" borderId="10" xfId="0" applyNumberFormat="1" applyFont="1" applyFill="1" applyBorder="1" applyAlignment="1">
      <alignment vertical="center"/>
    </xf>
    <xf numFmtId="180" fontId="14" fillId="38" borderId="10" xfId="0" applyNumberFormat="1" applyFont="1" applyFill="1" applyBorder="1" applyAlignment="1">
      <alignment vertical="center"/>
    </xf>
    <xf numFmtId="0" fontId="14" fillId="38" borderId="0" xfId="0" applyFont="1" applyFill="1" applyAlignment="1">
      <alignment/>
    </xf>
    <xf numFmtId="181" fontId="14" fillId="38" borderId="0" xfId="0" applyNumberFormat="1" applyFont="1" applyFill="1" applyAlignment="1">
      <alignment/>
    </xf>
    <xf numFmtId="172" fontId="14" fillId="38" borderId="0" xfId="0" applyNumberFormat="1" applyFont="1" applyFill="1" applyAlignment="1">
      <alignment/>
    </xf>
    <xf numFmtId="172" fontId="14" fillId="0" borderId="0" xfId="0" applyNumberFormat="1" applyFont="1" applyFill="1" applyAlignment="1">
      <alignment/>
    </xf>
    <xf numFmtId="0" fontId="25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8" fillId="38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left"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172" fontId="14" fillId="0" borderId="10" xfId="0" applyNumberFormat="1" applyFont="1" applyFill="1" applyBorder="1" applyAlignment="1">
      <alignment horizontal="right" vertical="center" wrapText="1"/>
    </xf>
    <xf numFmtId="4" fontId="14" fillId="38" borderId="10" xfId="0" applyNumberFormat="1" applyFont="1" applyFill="1" applyBorder="1" applyAlignment="1">
      <alignment horizontal="right" vertical="center"/>
    </xf>
    <xf numFmtId="4" fontId="14" fillId="0" borderId="10" xfId="0" applyNumberFormat="1" applyFont="1" applyFill="1" applyBorder="1" applyAlignment="1">
      <alignment horizontal="right" vertical="center"/>
    </xf>
    <xf numFmtId="172" fontId="14" fillId="38" borderId="10" xfId="0" applyNumberFormat="1" applyFont="1" applyFill="1" applyBorder="1" applyAlignment="1">
      <alignment horizontal="right" vertical="center" wrapText="1"/>
    </xf>
    <xf numFmtId="0" fontId="14" fillId="0" borderId="13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/>
    </xf>
    <xf numFmtId="4" fontId="14" fillId="38" borderId="12" xfId="0" applyNumberFormat="1" applyFont="1" applyFill="1" applyBorder="1" applyAlignment="1">
      <alignment horizontal="right" vertical="center"/>
    </xf>
    <xf numFmtId="4" fontId="14" fillId="0" borderId="12" xfId="0" applyNumberFormat="1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 wrapText="1"/>
    </xf>
    <xf numFmtId="172" fontId="14" fillId="38" borderId="12" xfId="0" applyNumberFormat="1" applyFont="1" applyFill="1" applyBorder="1" applyAlignment="1">
      <alignment horizontal="right" vertical="center"/>
    </xf>
    <xf numFmtId="172" fontId="14" fillId="0" borderId="12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left" vertical="center" wrapText="1" indent="8"/>
    </xf>
    <xf numFmtId="0" fontId="14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left" vertical="center"/>
    </xf>
    <xf numFmtId="182" fontId="26" fillId="0" borderId="0" xfId="59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wrapText="1"/>
    </xf>
    <xf numFmtId="0" fontId="25" fillId="0" borderId="0" xfId="0" applyFont="1" applyFill="1" applyAlignment="1">
      <alignment wrapText="1"/>
    </xf>
    <xf numFmtId="0" fontId="24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 wrapText="1"/>
    </xf>
    <xf numFmtId="0" fontId="25" fillId="0" borderId="0" xfId="0" applyFont="1" applyAlignment="1">
      <alignment horizontal="right"/>
    </xf>
    <xf numFmtId="2" fontId="34" fillId="0" borderId="0" xfId="0" applyNumberFormat="1" applyFont="1" applyFill="1" applyAlignment="1">
      <alignment vertical="top" wrapText="1"/>
    </xf>
    <xf numFmtId="0" fontId="34" fillId="0" borderId="0" xfId="0" applyFont="1" applyFill="1" applyAlignment="1">
      <alignment horizontal="right"/>
    </xf>
    <xf numFmtId="0" fontId="26" fillId="0" borderId="0" xfId="0" applyFont="1" applyAlignment="1">
      <alignment horizontal="right"/>
    </xf>
    <xf numFmtId="0" fontId="14" fillId="0" borderId="0" xfId="0" applyFont="1" applyFill="1" applyAlignment="1">
      <alignment horizontal="center" wrapText="1"/>
    </xf>
    <xf numFmtId="0" fontId="14" fillId="0" borderId="0" xfId="0" applyFont="1" applyFill="1" applyAlignment="1">
      <alignment wrapText="1"/>
    </xf>
    <xf numFmtId="0" fontId="18" fillId="0" borderId="0" xfId="0" applyFont="1" applyFill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wrapText="1"/>
    </xf>
    <xf numFmtId="172" fontId="14" fillId="38" borderId="10" xfId="0" applyNumberFormat="1" applyFont="1" applyFill="1" applyBorder="1" applyAlignment="1">
      <alignment wrapText="1"/>
    </xf>
    <xf numFmtId="172" fontId="14" fillId="0" borderId="10" xfId="0" applyNumberFormat="1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14" fillId="38" borderId="10" xfId="0" applyFont="1" applyFill="1" applyBorder="1" applyAlignment="1">
      <alignment wrapText="1"/>
    </xf>
    <xf numFmtId="0" fontId="14" fillId="38" borderId="0" xfId="0" applyFont="1" applyFill="1" applyAlignment="1">
      <alignment wrapText="1"/>
    </xf>
    <xf numFmtId="0" fontId="14" fillId="0" borderId="0" xfId="0" applyFont="1" applyFill="1" applyAlignment="1">
      <alignment/>
    </xf>
    <xf numFmtId="0" fontId="4" fillId="0" borderId="13" xfId="33" applyFont="1" applyBorder="1" applyAlignment="1">
      <alignment horizontal="left" vertical="center" wrapText="1"/>
      <protection/>
    </xf>
    <xf numFmtId="2" fontId="14" fillId="0" borderId="10" xfId="33" applyNumberFormat="1" applyFont="1" applyBorder="1" applyAlignment="1" applyProtection="1">
      <alignment horizontal="center" vertical="center"/>
      <protection/>
    </xf>
    <xf numFmtId="49" fontId="11" fillId="0" borderId="14" xfId="33" applyNumberFormat="1" applyFont="1" applyBorder="1" applyAlignment="1">
      <alignment horizontal="center" vertical="center" wrapText="1"/>
      <protection/>
    </xf>
    <xf numFmtId="0" fontId="11" fillId="0" borderId="13" xfId="33" applyFont="1" applyBorder="1" applyAlignment="1">
      <alignment horizontal="center" vertical="top" wrapText="1"/>
      <protection/>
    </xf>
    <xf numFmtId="4" fontId="11" fillId="34" borderId="13" xfId="33" applyNumberFormat="1" applyFont="1" applyFill="1" applyBorder="1" applyAlignment="1">
      <alignment horizontal="center" vertical="center" wrapText="1"/>
      <protection/>
    </xf>
    <xf numFmtId="0" fontId="11" fillId="0" borderId="40" xfId="33" applyFont="1" applyBorder="1" applyAlignment="1">
      <alignment horizontal="center" vertical="top" wrapText="1"/>
      <protection/>
    </xf>
    <xf numFmtId="0" fontId="11" fillId="0" borderId="40" xfId="33" applyFont="1" applyBorder="1" applyAlignment="1">
      <alignment horizontal="center" vertical="center" wrapText="1"/>
      <protection/>
    </xf>
    <xf numFmtId="4" fontId="11" fillId="34" borderId="40" xfId="33" applyNumberFormat="1" applyFont="1" applyFill="1" applyBorder="1" applyAlignment="1">
      <alignment horizontal="center" vertical="center" wrapText="1"/>
      <protection/>
    </xf>
    <xf numFmtId="0" fontId="4" fillId="0" borderId="40" xfId="33" applyFont="1" applyBorder="1" applyAlignment="1">
      <alignment horizontal="left" vertical="center" wrapText="1"/>
      <protection/>
    </xf>
    <xf numFmtId="2" fontId="4" fillId="39" borderId="10" xfId="33" applyNumberFormat="1" applyFont="1" applyFill="1" applyBorder="1" applyAlignment="1">
      <alignment horizontal="center" vertical="center" wrapText="1"/>
      <protection/>
    </xf>
    <xf numFmtId="2" fontId="4" fillId="40" borderId="10" xfId="33" applyNumberFormat="1" applyFont="1" applyFill="1" applyBorder="1" applyAlignment="1">
      <alignment horizontal="center" vertical="center" wrapText="1"/>
      <protection/>
    </xf>
    <xf numFmtId="4" fontId="14" fillId="0" borderId="12" xfId="33" applyNumberFormat="1" applyFont="1" applyFill="1" applyBorder="1" applyAlignment="1" applyProtection="1">
      <alignment horizontal="center" vertical="center" wrapText="1"/>
      <protection/>
    </xf>
    <xf numFmtId="4" fontId="18" fillId="41" borderId="12" xfId="33" applyNumberFormat="1" applyFont="1" applyFill="1" applyBorder="1" applyAlignment="1" applyProtection="1">
      <alignment horizontal="center" vertical="center" wrapText="1"/>
      <protection/>
    </xf>
    <xf numFmtId="4" fontId="14" fillId="42" borderId="12" xfId="33" applyNumberFormat="1" applyFont="1" applyFill="1" applyBorder="1" applyAlignment="1" applyProtection="1">
      <alignment horizontal="center" vertical="center" wrapText="1"/>
      <protection/>
    </xf>
    <xf numFmtId="0" fontId="10" fillId="0" borderId="10" xfId="33" applyFont="1" applyBorder="1" applyAlignment="1">
      <alignment horizontal="center"/>
      <protection/>
    </xf>
    <xf numFmtId="0" fontId="11" fillId="0" borderId="0" xfId="33" applyFont="1" applyBorder="1" applyAlignment="1">
      <alignment horizontal="left" vertical="top" wrapText="1"/>
      <protection/>
    </xf>
    <xf numFmtId="0" fontId="5" fillId="0" borderId="0" xfId="55" applyFont="1" applyBorder="1" applyAlignment="1">
      <alignment horizontal="center"/>
      <protection/>
    </xf>
    <xf numFmtId="0" fontId="10" fillId="0" borderId="10" xfId="33" applyFont="1" applyBorder="1" applyAlignment="1">
      <alignment horizontal="center" vertical="center" wrapText="1"/>
      <protection/>
    </xf>
    <xf numFmtId="0" fontId="10" fillId="0" borderId="10" xfId="33" applyFont="1" applyBorder="1" applyAlignment="1">
      <alignment horizontal="center" vertical="center" textRotation="90" wrapText="1"/>
      <protection/>
    </xf>
    <xf numFmtId="0" fontId="18" fillId="0" borderId="10" xfId="33" applyFont="1" applyBorder="1" applyAlignment="1" applyProtection="1">
      <alignment horizontal="center" vertical="center" wrapText="1"/>
      <protection/>
    </xf>
    <xf numFmtId="0" fontId="20" fillId="0" borderId="10" xfId="33" applyFont="1" applyBorder="1" applyAlignment="1" applyProtection="1">
      <alignment horizontal="center" vertical="center" wrapText="1"/>
      <protection/>
    </xf>
    <xf numFmtId="0" fontId="0" fillId="0" borderId="37" xfId="0" applyBorder="1" applyAlignment="1">
      <alignment/>
    </xf>
    <xf numFmtId="0" fontId="15" fillId="0" borderId="0" xfId="33" applyFont="1" applyBorder="1" applyAlignment="1" applyProtection="1">
      <alignment horizontal="center"/>
      <protection/>
    </xf>
    <xf numFmtId="0" fontId="14" fillId="0" borderId="10" xfId="33" applyFont="1" applyBorder="1" applyAlignment="1" applyProtection="1">
      <alignment horizontal="center" vertical="center"/>
      <protection/>
    </xf>
    <xf numFmtId="0" fontId="14" fillId="0" borderId="0" xfId="33" applyFont="1" applyBorder="1" applyAlignment="1" applyProtection="1">
      <alignment horizontal="left" vertical="center" wrapText="1"/>
      <protection/>
    </xf>
    <xf numFmtId="0" fontId="14" fillId="0" borderId="10" xfId="33" applyFont="1" applyBorder="1" applyAlignment="1" applyProtection="1">
      <alignment horizontal="center" vertical="center" textRotation="90" wrapText="1"/>
      <protection/>
    </xf>
    <xf numFmtId="0" fontId="14" fillId="0" borderId="10" xfId="33" applyFont="1" applyBorder="1" applyAlignment="1" applyProtection="1">
      <alignment horizontal="center" vertical="center" textRotation="90"/>
      <protection/>
    </xf>
    <xf numFmtId="0" fontId="0" fillId="0" borderId="10" xfId="0" applyBorder="1" applyAlignment="1">
      <alignment horizontal="center" vertical="center" textRotation="90"/>
    </xf>
    <xf numFmtId="0" fontId="24" fillId="0" borderId="0" xfId="33" applyFont="1" applyBorder="1" applyAlignment="1" applyProtection="1">
      <alignment horizontal="center" vertical="center"/>
      <protection/>
    </xf>
    <xf numFmtId="0" fontId="14" fillId="0" borderId="10" xfId="33" applyFont="1" applyBorder="1" applyAlignment="1" applyProtection="1">
      <alignment horizontal="center" vertical="center" wrapText="1"/>
      <protection/>
    </xf>
    <xf numFmtId="0" fontId="14" fillId="0" borderId="37" xfId="33" applyFont="1" applyBorder="1" applyAlignment="1" applyProtection="1">
      <alignment horizontal="left" vertical="center" wrapText="1"/>
      <protection/>
    </xf>
    <xf numFmtId="0" fontId="18" fillId="0" borderId="0" xfId="33" applyFont="1" applyBorder="1" applyAlignment="1" applyProtection="1">
      <alignment horizontal="left" wrapText="1"/>
      <protection/>
    </xf>
    <xf numFmtId="0" fontId="27" fillId="0" borderId="10" xfId="33" applyFont="1" applyBorder="1" applyAlignment="1" applyProtection="1">
      <alignment horizontal="center" vertical="center" wrapText="1"/>
      <protection/>
    </xf>
    <xf numFmtId="0" fontId="27" fillId="0" borderId="10" xfId="33" applyFont="1" applyBorder="1" applyAlignment="1" applyProtection="1">
      <alignment horizontal="center" vertical="center" textRotation="90" wrapText="1"/>
      <protection/>
    </xf>
    <xf numFmtId="0" fontId="14" fillId="0" borderId="0" xfId="33" applyFont="1" applyBorder="1" applyAlignment="1" applyProtection="1">
      <alignment horizontal="right" wrapText="1"/>
      <protection/>
    </xf>
    <xf numFmtId="0" fontId="15" fillId="0" borderId="0" xfId="33" applyFont="1" applyBorder="1" applyAlignment="1" applyProtection="1">
      <alignment horizontal="center" wrapText="1"/>
      <protection/>
    </xf>
    <xf numFmtId="2" fontId="17" fillId="0" borderId="0" xfId="33" applyNumberFormat="1" applyFont="1" applyBorder="1" applyAlignment="1" applyProtection="1">
      <alignment horizontal="right" vertical="top"/>
      <protection/>
    </xf>
    <xf numFmtId="2" fontId="16" fillId="0" borderId="0" xfId="33" applyNumberFormat="1" applyFont="1" applyBorder="1" applyAlignment="1" applyProtection="1">
      <alignment horizontal="right" vertical="top"/>
      <protection/>
    </xf>
    <xf numFmtId="0" fontId="19" fillId="0" borderId="0" xfId="33" applyFont="1" applyBorder="1" applyAlignment="1" applyProtection="1">
      <alignment horizontal="left" vertical="center" wrapText="1"/>
      <protection/>
    </xf>
    <xf numFmtId="0" fontId="14" fillId="0" borderId="13" xfId="33" applyFont="1" applyBorder="1" applyAlignment="1" applyProtection="1">
      <alignment horizontal="center" vertical="center" textRotation="90" wrapText="1"/>
      <protection/>
    </xf>
    <xf numFmtId="0" fontId="14" fillId="0" borderId="41" xfId="33" applyFont="1" applyBorder="1" applyAlignment="1" applyProtection="1">
      <alignment horizontal="center" vertical="center" textRotation="90" wrapText="1"/>
      <protection/>
    </xf>
    <xf numFmtId="0" fontId="14" fillId="0" borderId="12" xfId="33" applyFont="1" applyBorder="1" applyAlignment="1" applyProtection="1">
      <alignment horizontal="center" vertical="center" textRotation="90" wrapText="1"/>
      <protection/>
    </xf>
    <xf numFmtId="0" fontId="19" fillId="0" borderId="10" xfId="33" applyFont="1" applyBorder="1" applyAlignment="1" applyProtection="1">
      <alignment horizontal="center" vertical="center" wrapText="1"/>
      <protection/>
    </xf>
    <xf numFmtId="0" fontId="19" fillId="0" borderId="10" xfId="33" applyFont="1" applyBorder="1" applyAlignment="1" applyProtection="1">
      <alignment horizontal="center" vertical="center" textRotation="90" wrapText="1"/>
      <protection/>
    </xf>
    <xf numFmtId="0" fontId="29" fillId="0" borderId="10" xfId="33" applyFont="1" applyBorder="1" applyAlignment="1" applyProtection="1">
      <alignment horizontal="center" vertical="center" textRotation="90" wrapText="1"/>
      <protection/>
    </xf>
    <xf numFmtId="0" fontId="29" fillId="0" borderId="10" xfId="33" applyFont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left"/>
    </xf>
    <xf numFmtId="0" fontId="14" fillId="0" borderId="0" xfId="33" applyFont="1" applyBorder="1" applyAlignment="1" applyProtection="1">
      <alignment horizontal="left" vertical="top" wrapText="1"/>
      <protection/>
    </xf>
    <xf numFmtId="0" fontId="24" fillId="0" borderId="0" xfId="33" applyFont="1" applyBorder="1" applyAlignment="1" applyProtection="1">
      <alignment horizontal="center" vertical="top" wrapText="1"/>
      <protection/>
    </xf>
    <xf numFmtId="2" fontId="34" fillId="0" borderId="0" xfId="33" applyNumberFormat="1" applyFont="1" applyBorder="1" applyAlignment="1" applyProtection="1">
      <alignment horizontal="right" vertical="top"/>
      <protection/>
    </xf>
    <xf numFmtId="2" fontId="25" fillId="0" borderId="0" xfId="33" applyNumberFormat="1" applyFont="1" applyBorder="1" applyAlignment="1" applyProtection="1">
      <alignment horizontal="right" vertical="top" wrapText="1"/>
      <protection/>
    </xf>
    <xf numFmtId="0" fontId="14" fillId="0" borderId="0" xfId="33" applyFont="1" applyBorder="1" applyAlignment="1" applyProtection="1">
      <alignment horizontal="left" wrapText="1"/>
      <protection/>
    </xf>
    <xf numFmtId="0" fontId="18" fillId="0" borderId="10" xfId="33" applyFont="1" applyBorder="1" applyAlignment="1" applyProtection="1">
      <alignment horizontal="justify" vertical="top" wrapText="1"/>
      <protection/>
    </xf>
    <xf numFmtId="0" fontId="18" fillId="0" borderId="0" xfId="33" applyFont="1" applyBorder="1" applyAlignment="1" applyProtection="1">
      <alignment horizontal="center" vertical="center" wrapText="1"/>
      <protection/>
    </xf>
    <xf numFmtId="0" fontId="24" fillId="0" borderId="0" xfId="33" applyFont="1" applyBorder="1" applyAlignment="1" applyProtection="1">
      <alignment horizontal="center" vertical="center" wrapText="1"/>
      <protection/>
    </xf>
    <xf numFmtId="0" fontId="18" fillId="0" borderId="10" xfId="33" applyFont="1" applyBorder="1" applyAlignment="1" applyProtection="1">
      <alignment vertical="top" wrapText="1"/>
      <protection/>
    </xf>
    <xf numFmtId="0" fontId="18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8" fillId="0" borderId="0" xfId="54" applyNumberFormat="1" applyFont="1" applyFill="1" applyBorder="1" applyAlignment="1" applyProtection="1">
      <alignment horizontal="left" vertical="top" wrapText="1"/>
      <protection/>
    </xf>
    <xf numFmtId="0" fontId="2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Explanatory Tex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F7FDA3"/>
      <rgbColor rgb="00F2F2F2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EBF1DE"/>
      <rgbColor rgb="00FFFF99"/>
      <rgbColor rgb="0099CCFF"/>
      <rgbColor rgb="00FF99CC"/>
      <rgbColor rgb="00CC99FF"/>
      <rgbColor rgb="00FFCC99"/>
      <rgbColor rgb="003366FF"/>
      <rgbColor rgb="0033CCCC"/>
      <rgbColor rgb="0099FF66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Денежный поток на собственный капитал, руб.</a:t>
            </a:r>
          </a:p>
        </c:rich>
      </c:tx>
      <c:layout>
        <c:manualLayout>
          <c:xMode val="factor"/>
          <c:yMode val="factor"/>
          <c:x val="0.155"/>
          <c:y val="0.1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85"/>
          <c:y val="0.37775"/>
          <c:w val="0.81625"/>
          <c:h val="0.6175"/>
        </c:manualLayout>
      </c:layout>
      <c:lineChart>
        <c:grouping val="standard"/>
        <c:varyColors val="0"/>
        <c:ser>
          <c:idx val="0"/>
          <c:order val="0"/>
          <c:tx>
            <c:strRef>
              <c:f>'2.3(2017)'!$A$71</c:f>
              <c:strCache>
                <c:ptCount val="1"/>
                <c:pt idx="0">
                  <c:v>PV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'2.3(2017)'!$B$71:$J$71</c:f>
              <c:numCache/>
            </c:numRef>
          </c:val>
          <c:smooth val="0"/>
        </c:ser>
        <c:ser>
          <c:idx val="1"/>
          <c:order val="1"/>
          <c:tx>
            <c:strRef>
              <c:f>'2.3(2017)'!$A$72</c:f>
              <c:strCache>
                <c:ptCount val="1"/>
                <c:pt idx="0">
                  <c:v>NPV (без учета продажи)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'2.3(2017)'!$B$72:$J$72</c:f>
              <c:numCache/>
            </c:numRef>
          </c:val>
          <c:smooth val="0"/>
        </c:ser>
        <c:marker val="1"/>
        <c:axId val="12733971"/>
        <c:axId val="47496876"/>
      </c:lineChart>
      <c:catAx>
        <c:axId val="12733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496876"/>
        <c:crossesAt val="0"/>
        <c:auto val="0"/>
        <c:lblOffset val="100"/>
        <c:tickLblSkip val="1"/>
        <c:noMultiLvlLbl val="0"/>
      </c:catAx>
      <c:valAx>
        <c:axId val="474968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73397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85"/>
          <c:y val="0.558"/>
          <c:w val="0.23675"/>
          <c:h val="0.1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EBF1DE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1"/>
          <a:ea typeface="Times New Roman1"/>
          <a:cs typeface="Times New Roman1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Денежный поток на собственный капитал, руб.</a:t>
            </a:r>
          </a:p>
        </c:rich>
      </c:tx>
      <c:layout>
        <c:manualLayout>
          <c:xMode val="factor"/>
          <c:yMode val="factor"/>
          <c:x val="0.1045"/>
          <c:y val="0.1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371"/>
          <c:w val="0.8615"/>
          <c:h val="0.58725"/>
        </c:manualLayout>
      </c:layout>
      <c:barChart>
        <c:barDir val="col"/>
        <c:grouping val="clustered"/>
        <c:varyColors val="0"/>
        <c:axId val="24818701"/>
        <c:axId val="22041718"/>
      </c:barChart>
      <c:catAx>
        <c:axId val="248187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041718"/>
        <c:crosses val="autoZero"/>
        <c:auto val="1"/>
        <c:lblOffset val="100"/>
        <c:tickLblSkip val="1"/>
        <c:noMultiLvlLbl val="0"/>
      </c:catAx>
      <c:valAx>
        <c:axId val="2204171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818701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EBF1DE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1"/>
          <a:ea typeface="Times New Roman1"/>
          <a:cs typeface="Times New Roman1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Денежный поток на собственный капитал, руб.</a:t>
            </a:r>
          </a:p>
        </c:rich>
      </c:tx>
      <c:layout>
        <c:manualLayout>
          <c:xMode val="factor"/>
          <c:yMode val="factor"/>
          <c:x val="0.155"/>
          <c:y val="0.1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85"/>
          <c:y val="0.37775"/>
          <c:w val="0.81625"/>
          <c:h val="0.6175"/>
        </c:manualLayout>
      </c:layout>
      <c:lineChart>
        <c:grouping val="standard"/>
        <c:varyColors val="0"/>
        <c:ser>
          <c:idx val="0"/>
          <c:order val="0"/>
          <c:tx>
            <c:strRef>
              <c:f>'2.3(2018)'!$A$71</c:f>
              <c:strCache>
                <c:ptCount val="1"/>
                <c:pt idx="0">
                  <c:v>PV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'2.3(2018)'!$B$71:$J$71</c:f>
              <c:numCache/>
            </c:numRef>
          </c:val>
          <c:smooth val="0"/>
        </c:ser>
        <c:ser>
          <c:idx val="1"/>
          <c:order val="1"/>
          <c:tx>
            <c:strRef>
              <c:f>'2.3(2018)'!$A$72</c:f>
              <c:strCache>
                <c:ptCount val="1"/>
                <c:pt idx="0">
                  <c:v>NPV (без учета продажи)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'2.3(2018)'!$B$72:$J$72</c:f>
              <c:numCache/>
            </c:numRef>
          </c:val>
          <c:smooth val="0"/>
        </c:ser>
        <c:marker val="1"/>
        <c:axId val="64157735"/>
        <c:axId val="40548704"/>
      </c:lineChart>
      <c:catAx>
        <c:axId val="64157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548704"/>
        <c:crossesAt val="0"/>
        <c:auto val="0"/>
        <c:lblOffset val="100"/>
        <c:tickLblSkip val="1"/>
        <c:noMultiLvlLbl val="0"/>
      </c:catAx>
      <c:valAx>
        <c:axId val="405487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15773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85"/>
          <c:y val="0.558"/>
          <c:w val="0.23675"/>
          <c:h val="0.1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EBF1DE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1"/>
          <a:ea typeface="Times New Roman1"/>
          <a:cs typeface="Times New Roman1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Денежный поток на собственный капитал, руб.</a:t>
            </a:r>
          </a:p>
        </c:rich>
      </c:tx>
      <c:layout>
        <c:manualLayout>
          <c:xMode val="factor"/>
          <c:yMode val="factor"/>
          <c:x val="0.1045"/>
          <c:y val="0.1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371"/>
          <c:w val="0.8615"/>
          <c:h val="0.58725"/>
        </c:manualLayout>
      </c:layout>
      <c:barChart>
        <c:barDir val="col"/>
        <c:grouping val="clustered"/>
        <c:varyColors val="0"/>
        <c:axId val="29394017"/>
        <c:axId val="63219562"/>
      </c:barChart>
      <c:catAx>
        <c:axId val="293940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219562"/>
        <c:crosses val="autoZero"/>
        <c:auto val="1"/>
        <c:lblOffset val="100"/>
        <c:tickLblSkip val="1"/>
        <c:noMultiLvlLbl val="0"/>
      </c:catAx>
      <c:valAx>
        <c:axId val="6321956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394017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EBF1DE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1"/>
          <a:ea typeface="Times New Roman1"/>
          <a:cs typeface="Times New Roman1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Денежный поток на собственный капитал, руб.</a:t>
            </a:r>
          </a:p>
        </c:rich>
      </c:tx>
      <c:layout>
        <c:manualLayout>
          <c:xMode val="factor"/>
          <c:yMode val="factor"/>
          <c:x val="0.155"/>
          <c:y val="0.1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85"/>
          <c:y val="0.37775"/>
          <c:w val="0.81625"/>
          <c:h val="0.6175"/>
        </c:manualLayout>
      </c:layout>
      <c:lineChart>
        <c:grouping val="standard"/>
        <c:varyColors val="0"/>
        <c:ser>
          <c:idx val="0"/>
          <c:order val="0"/>
          <c:tx>
            <c:strRef>
              <c:f>'2.3(2019)'!$A$71</c:f>
              <c:strCache>
                <c:ptCount val="1"/>
                <c:pt idx="0">
                  <c:v>PV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'2.3(2019)'!$B$71:$J$71</c:f>
              <c:numCache/>
            </c:numRef>
          </c:val>
          <c:smooth val="0"/>
        </c:ser>
        <c:ser>
          <c:idx val="1"/>
          <c:order val="1"/>
          <c:tx>
            <c:strRef>
              <c:f>'2.3(2019)'!$A$72</c:f>
              <c:strCache>
                <c:ptCount val="1"/>
                <c:pt idx="0">
                  <c:v>NPV (без учета продажи)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'2.3(2019)'!$B$72:$J$72</c:f>
              <c:numCache/>
            </c:numRef>
          </c:val>
          <c:smooth val="0"/>
        </c:ser>
        <c:marker val="1"/>
        <c:axId val="32105147"/>
        <c:axId val="20510868"/>
      </c:lineChart>
      <c:catAx>
        <c:axId val="32105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510868"/>
        <c:crossesAt val="0"/>
        <c:auto val="0"/>
        <c:lblOffset val="100"/>
        <c:tickLblSkip val="1"/>
        <c:noMultiLvlLbl val="0"/>
      </c:catAx>
      <c:valAx>
        <c:axId val="205108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10514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85"/>
          <c:y val="0.558"/>
          <c:w val="0.23675"/>
          <c:h val="0.1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EBF1DE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1"/>
          <a:ea typeface="Times New Roman1"/>
          <a:cs typeface="Times New Roman1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Денежный поток на собственный капитал, руб.</a:t>
            </a:r>
          </a:p>
        </c:rich>
      </c:tx>
      <c:layout>
        <c:manualLayout>
          <c:xMode val="factor"/>
          <c:yMode val="factor"/>
          <c:x val="0.1045"/>
          <c:y val="0.1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371"/>
          <c:w val="0.8615"/>
          <c:h val="0.58725"/>
        </c:manualLayout>
      </c:layout>
      <c:barChart>
        <c:barDir val="col"/>
        <c:grouping val="clustered"/>
        <c:varyColors val="0"/>
        <c:axId val="50380085"/>
        <c:axId val="50767582"/>
      </c:barChart>
      <c:catAx>
        <c:axId val="503800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767582"/>
        <c:crosses val="autoZero"/>
        <c:auto val="1"/>
        <c:lblOffset val="100"/>
        <c:tickLblSkip val="1"/>
        <c:noMultiLvlLbl val="0"/>
      </c:catAx>
      <c:valAx>
        <c:axId val="5076758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380085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EBF1DE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1"/>
          <a:ea typeface="Times New Roman1"/>
          <a:cs typeface="Times New Roman1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15</xdr:row>
      <xdr:rowOff>180975</xdr:rowOff>
    </xdr:from>
    <xdr:to>
      <xdr:col>10</xdr:col>
      <xdr:colOff>9525</xdr:colOff>
      <xdr:row>27</xdr:row>
      <xdr:rowOff>152400</xdr:rowOff>
    </xdr:to>
    <xdr:graphicFrame>
      <xdr:nvGraphicFramePr>
        <xdr:cNvPr id="1" name="Диаграмма 1"/>
        <xdr:cNvGraphicFramePr/>
      </xdr:nvGraphicFramePr>
      <xdr:xfrm>
        <a:off x="5172075" y="3095625"/>
        <a:ext cx="4143375" cy="189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15</xdr:row>
      <xdr:rowOff>180975</xdr:rowOff>
    </xdr:from>
    <xdr:to>
      <xdr:col>11</xdr:col>
      <xdr:colOff>9525</xdr:colOff>
      <xdr:row>29</xdr:row>
      <xdr:rowOff>9525</xdr:rowOff>
    </xdr:to>
    <xdr:graphicFrame>
      <xdr:nvGraphicFramePr>
        <xdr:cNvPr id="2" name="Диаграмма 2"/>
        <xdr:cNvGraphicFramePr/>
      </xdr:nvGraphicFramePr>
      <xdr:xfrm>
        <a:off x="5172075" y="3095625"/>
        <a:ext cx="473392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15</xdr:row>
      <xdr:rowOff>180975</xdr:rowOff>
    </xdr:from>
    <xdr:to>
      <xdr:col>10</xdr:col>
      <xdr:colOff>9525</xdr:colOff>
      <xdr:row>27</xdr:row>
      <xdr:rowOff>152400</xdr:rowOff>
    </xdr:to>
    <xdr:graphicFrame>
      <xdr:nvGraphicFramePr>
        <xdr:cNvPr id="1" name="Диаграмма 1"/>
        <xdr:cNvGraphicFramePr/>
      </xdr:nvGraphicFramePr>
      <xdr:xfrm>
        <a:off x="5172075" y="3095625"/>
        <a:ext cx="4143375" cy="189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15</xdr:row>
      <xdr:rowOff>180975</xdr:rowOff>
    </xdr:from>
    <xdr:to>
      <xdr:col>11</xdr:col>
      <xdr:colOff>9525</xdr:colOff>
      <xdr:row>29</xdr:row>
      <xdr:rowOff>9525</xdr:rowOff>
    </xdr:to>
    <xdr:graphicFrame>
      <xdr:nvGraphicFramePr>
        <xdr:cNvPr id="2" name="Диаграмма 2"/>
        <xdr:cNvGraphicFramePr/>
      </xdr:nvGraphicFramePr>
      <xdr:xfrm>
        <a:off x="5172075" y="3095625"/>
        <a:ext cx="473392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15</xdr:row>
      <xdr:rowOff>180975</xdr:rowOff>
    </xdr:from>
    <xdr:to>
      <xdr:col>10</xdr:col>
      <xdr:colOff>9525</xdr:colOff>
      <xdr:row>27</xdr:row>
      <xdr:rowOff>152400</xdr:rowOff>
    </xdr:to>
    <xdr:graphicFrame>
      <xdr:nvGraphicFramePr>
        <xdr:cNvPr id="1" name="Диаграмма 1"/>
        <xdr:cNvGraphicFramePr/>
      </xdr:nvGraphicFramePr>
      <xdr:xfrm>
        <a:off x="5172075" y="3095625"/>
        <a:ext cx="4143375" cy="189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15</xdr:row>
      <xdr:rowOff>180975</xdr:rowOff>
    </xdr:from>
    <xdr:to>
      <xdr:col>11</xdr:col>
      <xdr:colOff>9525</xdr:colOff>
      <xdr:row>29</xdr:row>
      <xdr:rowOff>9525</xdr:rowOff>
    </xdr:to>
    <xdr:graphicFrame>
      <xdr:nvGraphicFramePr>
        <xdr:cNvPr id="2" name="Диаграмма 2"/>
        <xdr:cNvGraphicFramePr/>
      </xdr:nvGraphicFramePr>
      <xdr:xfrm>
        <a:off x="5172075" y="3095625"/>
        <a:ext cx="473392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stoshanskiy\Downloads\&#1048;&#1055;%20&#1043;&#1055;&#1047;%202017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"/>
      <sheetName val="1_2"/>
      <sheetName val="1_3"/>
      <sheetName val="1_4"/>
      <sheetName val="2_2"/>
      <sheetName val="2.3(2017)"/>
      <sheetName val="2.3(2018)"/>
      <sheetName val="2.3(2019)"/>
      <sheetName val="3_1_(1)"/>
      <sheetName val="3_2_(1)"/>
      <sheetName val="3_1_(2)"/>
      <sheetName val="3_2_(2)"/>
      <sheetName val="3_1_(3)"/>
      <sheetName val="3_2_(3)"/>
      <sheetName val="3_1_(4)"/>
      <sheetName val="3_2_(4)"/>
      <sheetName val="3_1_(5)"/>
      <sheetName val="3_2_(5)"/>
      <sheetName val="3_1_(6)"/>
      <sheetName val="3_2_(6)"/>
      <sheetName val="3_1_(7)"/>
      <sheetName val="3_2_(7)"/>
      <sheetName val="4_1"/>
      <sheetName val="4_2"/>
      <sheetName val="4_3"/>
    </sheetNames>
    <sheetDataSet>
      <sheetData sheetId="0">
        <row r="20">
          <cell r="H20">
            <v>7.5</v>
          </cell>
          <cell r="N20">
            <v>6.5</v>
          </cell>
        </row>
        <row r="21">
          <cell r="H21">
            <v>4.3</v>
          </cell>
          <cell r="N21">
            <v>1</v>
          </cell>
        </row>
        <row r="22">
          <cell r="H22">
            <v>0.3</v>
          </cell>
          <cell r="N22">
            <v>0</v>
          </cell>
        </row>
        <row r="23">
          <cell r="H23">
            <v>3.6</v>
          </cell>
          <cell r="N23">
            <v>0</v>
          </cell>
        </row>
        <row r="24">
          <cell r="H24">
            <v>1.2</v>
          </cell>
          <cell r="N24">
            <v>0</v>
          </cell>
        </row>
        <row r="25">
          <cell r="H25">
            <v>3.45</v>
          </cell>
          <cell r="N25">
            <v>0</v>
          </cell>
        </row>
        <row r="26">
          <cell r="H26">
            <v>1.35</v>
          </cell>
          <cell r="N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R27"/>
  <sheetViews>
    <sheetView view="pageBreakPreview" zoomScaleNormal="75" zoomScaleSheetLayoutView="100" zoomScalePageLayoutView="0" workbookViewId="0" topLeftCell="A1">
      <selection activeCell="I8" sqref="I8"/>
    </sheetView>
  </sheetViews>
  <sheetFormatPr defaultColWidth="8.5" defaultRowHeight="15"/>
  <cols>
    <col min="1" max="1" width="6.69921875" style="1" customWidth="1"/>
    <col min="2" max="2" width="37.69921875" style="1" customWidth="1"/>
    <col min="3" max="3" width="5.69921875" style="1" customWidth="1"/>
    <col min="4" max="4" width="8.8984375" style="1" customWidth="1"/>
    <col min="5" max="5" width="7.5" style="1" customWidth="1"/>
    <col min="6" max="7" width="8" style="1" customWidth="1"/>
    <col min="8" max="8" width="9.3984375" style="1" customWidth="1"/>
    <col min="9" max="9" width="8" style="1" customWidth="1"/>
    <col min="10" max="12" width="8.09765625" style="1" customWidth="1"/>
    <col min="13" max="14" width="10.3984375" style="1" customWidth="1"/>
    <col min="15" max="15" width="11.8984375" style="1" customWidth="1"/>
    <col min="16" max="16" width="8.5" style="1" customWidth="1"/>
    <col min="17" max="17" width="12.59765625" style="1" customWidth="1"/>
    <col min="18" max="16384" width="8.5" style="1" customWidth="1"/>
  </cols>
  <sheetData>
    <row r="1" spans="4:17" s="2" customFormat="1" ht="15" customHeight="1">
      <c r="D1" s="3"/>
      <c r="E1" s="3"/>
      <c r="F1" s="3"/>
      <c r="G1" s="3"/>
      <c r="J1" s="3"/>
      <c r="K1" s="3"/>
      <c r="L1" s="3"/>
      <c r="M1" s="4"/>
      <c r="N1" s="4"/>
      <c r="Q1" s="4" t="s">
        <v>0</v>
      </c>
    </row>
    <row r="2" spans="4:17" s="2" customFormat="1" ht="15" customHeight="1">
      <c r="D2" s="3"/>
      <c r="E2" s="3"/>
      <c r="F2" s="3"/>
      <c r="G2" s="3"/>
      <c r="H2" s="3"/>
      <c r="I2" s="3"/>
      <c r="J2" s="3"/>
      <c r="K2" s="3"/>
      <c r="L2" s="3"/>
      <c r="N2" s="5"/>
      <c r="O2" s="4"/>
      <c r="P2" s="4"/>
      <c r="Q2" s="4" t="s">
        <v>1</v>
      </c>
    </row>
    <row r="3" spans="4:17" s="2" customFormat="1" ht="15" customHeight="1">
      <c r="D3" s="3"/>
      <c r="E3" s="3"/>
      <c r="F3" s="3"/>
      <c r="G3" s="3"/>
      <c r="H3" s="3"/>
      <c r="I3" s="3"/>
      <c r="J3" s="3"/>
      <c r="K3" s="3"/>
      <c r="L3" s="3"/>
      <c r="Q3" s="4" t="s">
        <v>2</v>
      </c>
    </row>
    <row r="4" spans="1:17" s="6" customFormat="1" ht="20.25" customHeight="1">
      <c r="A4" s="330" t="s">
        <v>3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</row>
    <row r="5" spans="1:17" s="6" customFormat="1" ht="6.75" customHeight="1">
      <c r="A5" s="7"/>
      <c r="B5" s="7"/>
      <c r="C5" s="7"/>
      <c r="D5" s="7"/>
      <c r="E5" s="7"/>
      <c r="F5" s="7"/>
      <c r="G5" s="7"/>
      <c r="H5" s="7"/>
      <c r="I5" s="7"/>
      <c r="J5" s="8"/>
      <c r="K5" s="8"/>
      <c r="L5" s="8"/>
      <c r="M5" s="7"/>
      <c r="N5" s="7"/>
      <c r="O5" s="7"/>
      <c r="P5" s="7"/>
      <c r="Q5" s="7"/>
    </row>
    <row r="6" spans="4:17" s="6" customFormat="1" ht="20.25" customHeight="1">
      <c r="D6" s="9"/>
      <c r="E6" s="9"/>
      <c r="F6" s="9"/>
      <c r="G6" s="9"/>
      <c r="H6" s="9"/>
      <c r="I6" s="9"/>
      <c r="J6" s="9"/>
      <c r="K6" s="9"/>
      <c r="L6" s="9"/>
      <c r="N6" s="9"/>
      <c r="O6" s="9"/>
      <c r="P6" s="9"/>
      <c r="Q6" s="10" t="s">
        <v>4</v>
      </c>
    </row>
    <row r="7" spans="4:17" s="6" customFormat="1" ht="19.5" customHeight="1">
      <c r="D7" s="9"/>
      <c r="E7" s="9"/>
      <c r="F7" s="9"/>
      <c r="G7" s="9"/>
      <c r="H7" s="9"/>
      <c r="I7" s="9"/>
      <c r="J7" s="9"/>
      <c r="K7" s="9"/>
      <c r="L7" s="9"/>
      <c r="N7" s="9"/>
      <c r="O7" s="9"/>
      <c r="P7" s="9"/>
      <c r="Q7" s="10" t="s">
        <v>605</v>
      </c>
    </row>
    <row r="8" spans="4:17" s="6" customFormat="1" ht="20.25" customHeight="1">
      <c r="D8" s="9"/>
      <c r="E8" s="9"/>
      <c r="F8" s="9"/>
      <c r="G8" s="9"/>
      <c r="H8" s="9"/>
      <c r="I8" s="9"/>
      <c r="J8" s="9"/>
      <c r="K8" s="9"/>
      <c r="L8" s="9"/>
      <c r="N8" s="9"/>
      <c r="O8" s="9"/>
      <c r="P8" s="9"/>
      <c r="Q8" s="10"/>
    </row>
    <row r="9" spans="4:17" s="6" customFormat="1" ht="20.25" customHeight="1">
      <c r="D9" s="9"/>
      <c r="E9" s="9"/>
      <c r="F9" s="9"/>
      <c r="G9" s="9"/>
      <c r="H9" s="9"/>
      <c r="I9" s="9"/>
      <c r="J9" s="9"/>
      <c r="K9" s="9"/>
      <c r="L9" s="9"/>
      <c r="N9" s="9"/>
      <c r="O9" s="9"/>
      <c r="P9" s="9"/>
      <c r="Q9" s="10"/>
    </row>
    <row r="10" spans="4:17" s="6" customFormat="1" ht="20.25" customHeight="1">
      <c r="D10" s="9"/>
      <c r="E10" s="9"/>
      <c r="F10" s="9"/>
      <c r="G10" s="9"/>
      <c r="H10" s="9"/>
      <c r="I10" s="9"/>
      <c r="J10" s="9"/>
      <c r="K10" s="9"/>
      <c r="L10" s="9"/>
      <c r="O10" s="11"/>
      <c r="P10" s="11"/>
      <c r="Q10" s="12" t="s">
        <v>595</v>
      </c>
    </row>
    <row r="11" spans="4:17" s="6" customFormat="1" ht="20.25" customHeight="1">
      <c r="D11" s="9"/>
      <c r="E11" s="9"/>
      <c r="F11" s="9"/>
      <c r="G11" s="9"/>
      <c r="H11" s="9"/>
      <c r="I11" s="9"/>
      <c r="J11" s="9"/>
      <c r="K11" s="9"/>
      <c r="L11" s="9"/>
      <c r="N11" s="9"/>
      <c r="O11" s="9"/>
      <c r="P11" s="9"/>
      <c r="Q11" s="10" t="s">
        <v>600</v>
      </c>
    </row>
    <row r="12" spans="4:17" s="2" customFormat="1" ht="15" customHeight="1">
      <c r="D12" s="3"/>
      <c r="E12" s="3"/>
      <c r="F12" s="3"/>
      <c r="G12" s="3"/>
      <c r="H12" s="3"/>
      <c r="I12" s="3"/>
      <c r="J12" s="3"/>
      <c r="K12" s="3"/>
      <c r="L12" s="3"/>
      <c r="N12" s="3"/>
      <c r="O12" s="3"/>
      <c r="P12" s="3"/>
      <c r="Q12" s="13" t="s">
        <v>6</v>
      </c>
    </row>
    <row r="13" spans="4:16" s="14" customFormat="1" ht="15" customHeight="1">
      <c r="D13" s="15"/>
      <c r="E13" s="15"/>
      <c r="F13" s="15"/>
      <c r="G13" s="15"/>
      <c r="H13" s="15"/>
      <c r="I13" s="15">
        <v>1.05</v>
      </c>
      <c r="J13" s="15"/>
      <c r="K13" s="15"/>
      <c r="L13" s="15"/>
      <c r="N13" s="14">
        <v>1.05</v>
      </c>
      <c r="O13" s="14">
        <v>1.05</v>
      </c>
      <c r="P13" s="14">
        <v>1.05</v>
      </c>
    </row>
    <row r="14" spans="1:18" s="18" customFormat="1" ht="15" customHeight="1">
      <c r="A14" s="331" t="s">
        <v>7</v>
      </c>
      <c r="B14" s="331" t="s">
        <v>8</v>
      </c>
      <c r="C14" s="331" t="s">
        <v>9</v>
      </c>
      <c r="D14" s="331" t="s">
        <v>10</v>
      </c>
      <c r="E14" s="332" t="s">
        <v>11</v>
      </c>
      <c r="F14" s="332" t="s">
        <v>12</v>
      </c>
      <c r="G14" s="331" t="s">
        <v>13</v>
      </c>
      <c r="H14" s="331" t="s">
        <v>14</v>
      </c>
      <c r="I14" s="331" t="s">
        <v>15</v>
      </c>
      <c r="J14" s="328" t="s">
        <v>16</v>
      </c>
      <c r="K14" s="328"/>
      <c r="L14" s="328"/>
      <c r="M14" s="328"/>
      <c r="N14" s="328" t="s">
        <v>17</v>
      </c>
      <c r="O14" s="328"/>
      <c r="P14" s="328"/>
      <c r="Q14" s="328"/>
      <c r="R14" s="17"/>
    </row>
    <row r="15" spans="1:252" ht="96.75" customHeight="1">
      <c r="A15" s="331"/>
      <c r="B15" s="331"/>
      <c r="C15" s="331"/>
      <c r="D15" s="331"/>
      <c r="E15" s="332"/>
      <c r="F15" s="332"/>
      <c r="G15" s="331"/>
      <c r="H15" s="331"/>
      <c r="I15" s="331"/>
      <c r="J15" s="16" t="s">
        <v>19</v>
      </c>
      <c r="K15" s="16" t="s">
        <v>20</v>
      </c>
      <c r="L15" s="16" t="s">
        <v>21</v>
      </c>
      <c r="M15" s="16" t="s">
        <v>22</v>
      </c>
      <c r="N15" s="16" t="s">
        <v>19</v>
      </c>
      <c r="O15" s="16" t="s">
        <v>20</v>
      </c>
      <c r="P15" s="16" t="s">
        <v>21</v>
      </c>
      <c r="Q15" s="16" t="s">
        <v>22</v>
      </c>
      <c r="R15" s="17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ht="50.25" customHeight="1">
      <c r="A16" s="331"/>
      <c r="B16" s="331"/>
      <c r="C16" s="19" t="s">
        <v>23</v>
      </c>
      <c r="D16" s="19" t="s">
        <v>24</v>
      </c>
      <c r="E16" s="332"/>
      <c r="F16" s="332"/>
      <c r="G16" s="19" t="s">
        <v>25</v>
      </c>
      <c r="H16" s="19" t="s">
        <v>25</v>
      </c>
      <c r="I16" s="19" t="s">
        <v>25</v>
      </c>
      <c r="J16" s="19" t="s">
        <v>24</v>
      </c>
      <c r="K16" s="19" t="s">
        <v>24</v>
      </c>
      <c r="L16" s="19" t="s">
        <v>24</v>
      </c>
      <c r="M16" s="19" t="s">
        <v>24</v>
      </c>
      <c r="N16" s="19" t="s">
        <v>25</v>
      </c>
      <c r="O16" s="19" t="s">
        <v>25</v>
      </c>
      <c r="P16" s="19" t="s">
        <v>25</v>
      </c>
      <c r="Q16" s="19" t="s">
        <v>25</v>
      </c>
      <c r="R16" s="17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ht="15.75">
      <c r="A17" s="20"/>
      <c r="B17" s="21" t="s">
        <v>26</v>
      </c>
      <c r="C17" s="20" t="s">
        <v>27</v>
      </c>
      <c r="D17" s="20" t="s">
        <v>27</v>
      </c>
      <c r="E17" s="20" t="s">
        <v>27</v>
      </c>
      <c r="F17" s="20" t="s">
        <v>27</v>
      </c>
      <c r="G17" s="22">
        <f>G18</f>
        <v>21.700000000000003</v>
      </c>
      <c r="H17" s="22">
        <f>H18</f>
        <v>21.700000000000003</v>
      </c>
      <c r="I17" s="20" t="s">
        <v>27</v>
      </c>
      <c r="J17" s="20" t="s">
        <v>27</v>
      </c>
      <c r="K17" s="20" t="s">
        <v>27</v>
      </c>
      <c r="L17" s="20" t="s">
        <v>27</v>
      </c>
      <c r="M17" s="20" t="s">
        <v>27</v>
      </c>
      <c r="N17" s="23">
        <f aca="true" t="shared" si="0" ref="N17:Q18">N18</f>
        <v>7.5</v>
      </c>
      <c r="O17" s="24">
        <f t="shared" si="0"/>
        <v>7.75</v>
      </c>
      <c r="P17" s="24">
        <f t="shared" si="0"/>
        <v>6.449999999999999</v>
      </c>
      <c r="Q17" s="24">
        <f t="shared" si="0"/>
        <v>21.700000000000003</v>
      </c>
      <c r="R17" s="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8.5">
      <c r="A18" s="16">
        <v>1</v>
      </c>
      <c r="B18" s="25" t="s">
        <v>28</v>
      </c>
      <c r="C18" s="16" t="s">
        <v>27</v>
      </c>
      <c r="D18" s="16" t="s">
        <v>27</v>
      </c>
      <c r="E18" s="16" t="s">
        <v>27</v>
      </c>
      <c r="F18" s="16" t="s">
        <v>27</v>
      </c>
      <c r="G18" s="26">
        <f>G19</f>
        <v>21.700000000000003</v>
      </c>
      <c r="H18" s="26">
        <f>H19</f>
        <v>21.700000000000003</v>
      </c>
      <c r="I18" s="16" t="s">
        <v>27</v>
      </c>
      <c r="J18" s="16" t="s">
        <v>27</v>
      </c>
      <c r="K18" s="16" t="s">
        <v>27</v>
      </c>
      <c r="L18" s="16" t="s">
        <v>27</v>
      </c>
      <c r="M18" s="16" t="s">
        <v>27</v>
      </c>
      <c r="N18" s="27">
        <f t="shared" si="0"/>
        <v>7.5</v>
      </c>
      <c r="O18" s="28">
        <f t="shared" si="0"/>
        <v>7.75</v>
      </c>
      <c r="P18" s="28">
        <f t="shared" si="0"/>
        <v>6.449999999999999</v>
      </c>
      <c r="Q18" s="28">
        <f t="shared" si="0"/>
        <v>21.700000000000003</v>
      </c>
      <c r="R18" s="17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8.5">
      <c r="A19" s="29" t="s">
        <v>29</v>
      </c>
      <c r="B19" s="25" t="s">
        <v>30</v>
      </c>
      <c r="C19" s="16" t="s">
        <v>27</v>
      </c>
      <c r="D19" s="16" t="s">
        <v>27</v>
      </c>
      <c r="E19" s="16" t="s">
        <v>27</v>
      </c>
      <c r="F19" s="16" t="s">
        <v>27</v>
      </c>
      <c r="G19" s="26">
        <f>SUM(G20:G26)</f>
        <v>21.700000000000003</v>
      </c>
      <c r="H19" s="26">
        <f>SUM(H20:H26)</f>
        <v>21.700000000000003</v>
      </c>
      <c r="I19" s="16" t="s">
        <v>27</v>
      </c>
      <c r="J19" s="16" t="s">
        <v>27</v>
      </c>
      <c r="K19" s="16" t="s">
        <v>27</v>
      </c>
      <c r="L19" s="16" t="s">
        <v>27</v>
      </c>
      <c r="M19" s="16" t="s">
        <v>27</v>
      </c>
      <c r="N19" s="27">
        <f>SUM(N20:N26)</f>
        <v>7.5</v>
      </c>
      <c r="O19" s="28">
        <f>SUM(O20:O26)</f>
        <v>7.75</v>
      </c>
      <c r="P19" s="28">
        <f>SUM(P20:P26)</f>
        <v>6.449999999999999</v>
      </c>
      <c r="Q19" s="28">
        <f>SUM(Q20:Q26)</f>
        <v>21.700000000000003</v>
      </c>
      <c r="R19" s="17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31.5">
      <c r="A20" s="30" t="s">
        <v>31</v>
      </c>
      <c r="B20" s="314" t="s">
        <v>588</v>
      </c>
      <c r="C20" s="31" t="s">
        <v>32</v>
      </c>
      <c r="D20" s="16" t="s">
        <v>27</v>
      </c>
      <c r="E20" s="19">
        <v>2017</v>
      </c>
      <c r="F20" s="19">
        <v>2018</v>
      </c>
      <c r="G20" s="32">
        <v>7.5</v>
      </c>
      <c r="H20" s="32">
        <v>7.5</v>
      </c>
      <c r="I20" s="16" t="s">
        <v>27</v>
      </c>
      <c r="J20" s="16" t="s">
        <v>27</v>
      </c>
      <c r="K20" s="16" t="s">
        <v>27</v>
      </c>
      <c r="L20" s="16" t="s">
        <v>27</v>
      </c>
      <c r="M20" s="16" t="s">
        <v>27</v>
      </c>
      <c r="N20" s="34">
        <v>6.5</v>
      </c>
      <c r="O20" s="33">
        <v>1</v>
      </c>
      <c r="P20" s="33">
        <v>0</v>
      </c>
      <c r="Q20" s="35">
        <f aca="true" t="shared" si="1" ref="Q20:Q26">SUM(N20:P20)</f>
        <v>7.5</v>
      </c>
      <c r="R20" s="17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31.5">
      <c r="A21" s="30" t="s">
        <v>33</v>
      </c>
      <c r="B21" s="314" t="s">
        <v>589</v>
      </c>
      <c r="C21" s="31" t="s">
        <v>32</v>
      </c>
      <c r="D21" s="16" t="s">
        <v>27</v>
      </c>
      <c r="E21" s="19">
        <v>2017</v>
      </c>
      <c r="F21" s="19">
        <v>2019</v>
      </c>
      <c r="G21" s="32">
        <v>4.3</v>
      </c>
      <c r="H21" s="32">
        <v>4.3</v>
      </c>
      <c r="I21" s="16" t="s">
        <v>27</v>
      </c>
      <c r="J21" s="16" t="s">
        <v>27</v>
      </c>
      <c r="K21" s="16" t="s">
        <v>27</v>
      </c>
      <c r="L21" s="16" t="s">
        <v>27</v>
      </c>
      <c r="M21" s="16" t="s">
        <v>27</v>
      </c>
      <c r="N21" s="33">
        <v>1</v>
      </c>
      <c r="O21" s="33">
        <v>1</v>
      </c>
      <c r="P21" s="33">
        <v>2.3</v>
      </c>
      <c r="Q21" s="35">
        <f t="shared" si="1"/>
        <v>4.3</v>
      </c>
      <c r="R21" s="17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31.5">
      <c r="A22" s="30" t="s">
        <v>34</v>
      </c>
      <c r="B22" s="314" t="s">
        <v>593</v>
      </c>
      <c r="C22" s="31"/>
      <c r="D22" s="16"/>
      <c r="E22" s="19">
        <v>2018</v>
      </c>
      <c r="F22" s="19">
        <v>2018</v>
      </c>
      <c r="G22" s="32">
        <v>0.3</v>
      </c>
      <c r="H22" s="32">
        <v>0.3</v>
      </c>
      <c r="I22" s="16" t="s">
        <v>27</v>
      </c>
      <c r="J22" s="16" t="s">
        <v>27</v>
      </c>
      <c r="K22" s="16" t="s">
        <v>27</v>
      </c>
      <c r="L22" s="16" t="s">
        <v>27</v>
      </c>
      <c r="M22" s="16" t="s">
        <v>27</v>
      </c>
      <c r="N22" s="33">
        <v>0</v>
      </c>
      <c r="O22" s="33">
        <v>0.3</v>
      </c>
      <c r="P22" s="33">
        <v>0</v>
      </c>
      <c r="Q22" s="35">
        <f t="shared" si="1"/>
        <v>0.3</v>
      </c>
      <c r="R22" s="17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31.5">
      <c r="A23" s="30" t="s">
        <v>35</v>
      </c>
      <c r="B23" s="314" t="s">
        <v>594</v>
      </c>
      <c r="C23" s="31" t="s">
        <v>32</v>
      </c>
      <c r="D23" s="16" t="s">
        <v>27</v>
      </c>
      <c r="E23" s="19">
        <v>2018</v>
      </c>
      <c r="F23" s="19">
        <v>2018</v>
      </c>
      <c r="G23" s="32">
        <v>3.6</v>
      </c>
      <c r="H23" s="32">
        <v>3.6</v>
      </c>
      <c r="I23" s="16" t="s">
        <v>27</v>
      </c>
      <c r="J23" s="16" t="s">
        <v>27</v>
      </c>
      <c r="K23" s="16" t="s">
        <v>27</v>
      </c>
      <c r="L23" s="16" t="s">
        <v>27</v>
      </c>
      <c r="M23" s="16" t="s">
        <v>27</v>
      </c>
      <c r="N23" s="33">
        <v>0</v>
      </c>
      <c r="O23" s="33">
        <v>3.6</v>
      </c>
      <c r="P23" s="33">
        <v>0</v>
      </c>
      <c r="Q23" s="35">
        <f t="shared" si="1"/>
        <v>3.6</v>
      </c>
      <c r="R23" s="17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15.75">
      <c r="A24" s="30" t="s">
        <v>36</v>
      </c>
      <c r="B24" s="314" t="s">
        <v>590</v>
      </c>
      <c r="C24" s="31" t="s">
        <v>32</v>
      </c>
      <c r="D24" s="16" t="s">
        <v>27</v>
      </c>
      <c r="E24" s="19">
        <v>2019</v>
      </c>
      <c r="F24" s="19">
        <v>2019</v>
      </c>
      <c r="G24" s="32">
        <v>1.2</v>
      </c>
      <c r="H24" s="32">
        <v>1.2</v>
      </c>
      <c r="I24" s="16" t="s">
        <v>27</v>
      </c>
      <c r="J24" s="16" t="s">
        <v>27</v>
      </c>
      <c r="K24" s="16" t="s">
        <v>27</v>
      </c>
      <c r="L24" s="16" t="s">
        <v>27</v>
      </c>
      <c r="M24" s="16" t="s">
        <v>27</v>
      </c>
      <c r="N24" s="33">
        <v>0</v>
      </c>
      <c r="O24" s="33">
        <v>0</v>
      </c>
      <c r="P24" s="33">
        <v>1.2</v>
      </c>
      <c r="Q24" s="35">
        <f t="shared" si="1"/>
        <v>1.2</v>
      </c>
      <c r="R24" s="17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31.5">
      <c r="A25" s="316" t="s">
        <v>37</v>
      </c>
      <c r="B25" s="314" t="s">
        <v>591</v>
      </c>
      <c r="C25" s="317" t="s">
        <v>32</v>
      </c>
      <c r="D25" s="16" t="s">
        <v>27</v>
      </c>
      <c r="E25" s="36">
        <v>2018</v>
      </c>
      <c r="F25" s="36">
        <v>2019</v>
      </c>
      <c r="G25" s="318">
        <v>3.45</v>
      </c>
      <c r="H25" s="318">
        <v>3.45</v>
      </c>
      <c r="I25" s="16" t="s">
        <v>27</v>
      </c>
      <c r="J25" s="16" t="s">
        <v>27</v>
      </c>
      <c r="K25" s="16" t="s">
        <v>27</v>
      </c>
      <c r="L25" s="16" t="s">
        <v>27</v>
      </c>
      <c r="M25" s="16" t="s">
        <v>27</v>
      </c>
      <c r="N25" s="33">
        <v>0</v>
      </c>
      <c r="O25" s="33">
        <v>1.85</v>
      </c>
      <c r="P25" s="33">
        <v>1.6</v>
      </c>
      <c r="Q25" s="35">
        <f t="shared" si="1"/>
        <v>3.45</v>
      </c>
      <c r="R25" s="17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31.5">
      <c r="A26" s="316" t="s">
        <v>38</v>
      </c>
      <c r="B26" s="322" t="s">
        <v>592</v>
      </c>
      <c r="C26" s="319" t="s">
        <v>32</v>
      </c>
      <c r="D26" s="16" t="s">
        <v>27</v>
      </c>
      <c r="E26" s="320">
        <v>2019</v>
      </c>
      <c r="F26" s="320">
        <v>2019</v>
      </c>
      <c r="G26" s="321">
        <v>1.35</v>
      </c>
      <c r="H26" s="321">
        <v>1.35</v>
      </c>
      <c r="I26" s="16" t="s">
        <v>27</v>
      </c>
      <c r="J26" s="16" t="s">
        <v>27</v>
      </c>
      <c r="K26" s="16" t="s">
        <v>27</v>
      </c>
      <c r="L26" s="16" t="s">
        <v>27</v>
      </c>
      <c r="M26" s="16" t="s">
        <v>27</v>
      </c>
      <c r="N26" s="33">
        <v>0</v>
      </c>
      <c r="O26" s="33">
        <v>0</v>
      </c>
      <c r="P26" s="33">
        <v>1.35</v>
      </c>
      <c r="Q26" s="35">
        <f t="shared" si="1"/>
        <v>1.35</v>
      </c>
      <c r="R26" s="17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16" ht="49.5" customHeight="1">
      <c r="A27" s="37" t="s">
        <v>39</v>
      </c>
      <c r="B27" s="329" t="s">
        <v>40</v>
      </c>
      <c r="C27" s="329"/>
      <c r="D27" s="329"/>
      <c r="E27" s="329"/>
      <c r="F27" s="329"/>
      <c r="G27" s="329"/>
      <c r="H27" s="18"/>
      <c r="I27" s="18"/>
      <c r="J27" s="38"/>
      <c r="K27" s="18"/>
      <c r="L27" s="18"/>
      <c r="N27" s="39"/>
      <c r="O27" s="40"/>
      <c r="P27" s="39"/>
    </row>
  </sheetData>
  <sheetProtection selectLockedCells="1" selectUnlockedCells="1"/>
  <mergeCells count="13">
    <mergeCell ref="G14:G15"/>
    <mergeCell ref="H14:H15"/>
    <mergeCell ref="I14:I15"/>
    <mergeCell ref="J14:M14"/>
    <mergeCell ref="N14:Q14"/>
    <mergeCell ref="B27:G27"/>
    <mergeCell ref="A4:Q4"/>
    <mergeCell ref="A14:A16"/>
    <mergeCell ref="B14:B16"/>
    <mergeCell ref="C14:C15"/>
    <mergeCell ref="D14:D15"/>
    <mergeCell ref="E14:E16"/>
    <mergeCell ref="F14:F16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IV80"/>
  <sheetViews>
    <sheetView view="pageBreakPreview" zoomScale="75" zoomScaleNormal="75" zoomScaleSheetLayoutView="75" zoomScalePageLayoutView="0" workbookViewId="0" topLeftCell="A1">
      <selection activeCell="C8" sqref="C8"/>
    </sheetView>
  </sheetViews>
  <sheetFormatPr defaultColWidth="12" defaultRowHeight="15"/>
  <cols>
    <col min="1" max="1" width="7.5" style="1" customWidth="1"/>
    <col min="2" max="2" width="104.5" style="1" customWidth="1"/>
    <col min="3" max="3" width="11" style="1" customWidth="1"/>
    <col min="4" max="16384" width="12" style="1" customWidth="1"/>
  </cols>
  <sheetData>
    <row r="1" spans="1:256" ht="15" customHeight="1">
      <c r="A1"/>
      <c r="B1"/>
      <c r="C1" s="41" t="s">
        <v>313</v>
      </c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 customHeight="1">
      <c r="A2"/>
      <c r="B2"/>
      <c r="C2" s="41" t="s">
        <v>1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/>
      <c r="B3"/>
      <c r="C3" s="41" t="s">
        <v>190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>
      <c r="A4"/>
      <c r="B4"/>
      <c r="C4" s="41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3" s="183" customFormat="1" ht="38.25" customHeight="1">
      <c r="A5" s="376" t="s">
        <v>314</v>
      </c>
      <c r="B5" s="376"/>
      <c r="C5" s="376"/>
    </row>
    <row r="6" spans="1:3" ht="18" customHeight="1">
      <c r="A6" s="195"/>
      <c r="B6" s="195"/>
      <c r="C6" s="195"/>
    </row>
    <row r="7" spans="1:3" ht="18" customHeight="1">
      <c r="A7"/>
      <c r="B7"/>
      <c r="C7" s="184" t="s">
        <v>4</v>
      </c>
    </row>
    <row r="8" spans="1:3" ht="18" customHeight="1">
      <c r="A8"/>
      <c r="B8"/>
      <c r="C8" s="184" t="s">
        <v>605</v>
      </c>
    </row>
    <row r="9" spans="1:3" ht="18" customHeight="1">
      <c r="A9"/>
      <c r="B9"/>
      <c r="C9" s="184"/>
    </row>
    <row r="10" spans="1:3" ht="18" customHeight="1">
      <c r="A10"/>
      <c r="B10"/>
      <c r="C10" s="184"/>
    </row>
    <row r="11" spans="1:3" ht="18" customHeight="1">
      <c r="A11"/>
      <c r="B11"/>
      <c r="C11" s="185" t="s">
        <v>595</v>
      </c>
    </row>
    <row r="12" spans="1:3" ht="18" customHeight="1">
      <c r="A12"/>
      <c r="B12"/>
      <c r="C12" s="196" t="s">
        <v>5</v>
      </c>
    </row>
    <row r="13" spans="1:3" ht="15" customHeight="1">
      <c r="A13"/>
      <c r="B13"/>
      <c r="C13" s="109" t="s">
        <v>6</v>
      </c>
    </row>
    <row r="14" spans="1:3" ht="15" customHeight="1">
      <c r="A14"/>
      <c r="B14"/>
      <c r="C14" s="109"/>
    </row>
    <row r="15" spans="1:3" ht="15" customHeight="1">
      <c r="A15" s="64" t="s">
        <v>264</v>
      </c>
      <c r="B15"/>
      <c r="C15" s="109"/>
    </row>
    <row r="16" spans="1:3" ht="15.75" customHeight="1">
      <c r="A16" s="64" t="s">
        <v>588</v>
      </c>
      <c r="B16"/>
      <c r="C16"/>
    </row>
    <row r="17" spans="1:3" ht="15.75" customHeight="1" hidden="1">
      <c r="A17"/>
      <c r="B17"/>
      <c r="C17"/>
    </row>
    <row r="18" spans="1:3" ht="21.75" customHeight="1" hidden="1">
      <c r="A18" s="91" t="s">
        <v>315</v>
      </c>
      <c r="B18" s="47" t="s">
        <v>316</v>
      </c>
      <c r="C18" s="197" t="s">
        <v>317</v>
      </c>
    </row>
    <row r="19" spans="1:3" ht="15" customHeight="1" hidden="1">
      <c r="A19" s="198" t="s">
        <v>121</v>
      </c>
      <c r="B19" s="377" t="s">
        <v>318</v>
      </c>
      <c r="C19" s="377"/>
    </row>
    <row r="20" spans="1:3" ht="15" customHeight="1" hidden="1">
      <c r="A20" s="186" t="s">
        <v>29</v>
      </c>
      <c r="B20" s="190" t="s">
        <v>319</v>
      </c>
      <c r="C20" s="48" t="s">
        <v>320</v>
      </c>
    </row>
    <row r="21" spans="1:3" ht="15" customHeight="1" hidden="1">
      <c r="A21" s="186" t="s">
        <v>275</v>
      </c>
      <c r="B21" s="190" t="s">
        <v>321</v>
      </c>
      <c r="C21" s="48" t="s">
        <v>322</v>
      </c>
    </row>
    <row r="22" spans="1:3" ht="15" customHeight="1" hidden="1">
      <c r="A22" s="186" t="s">
        <v>323</v>
      </c>
      <c r="B22" s="374" t="s">
        <v>324</v>
      </c>
      <c r="C22" s="374"/>
    </row>
    <row r="23" spans="1:3" ht="15" customHeight="1" hidden="1">
      <c r="A23" s="186" t="s">
        <v>286</v>
      </c>
      <c r="B23" s="190" t="s">
        <v>325</v>
      </c>
      <c r="C23" s="48" t="s">
        <v>320</v>
      </c>
    </row>
    <row r="24" spans="1:3" ht="15" customHeight="1" hidden="1">
      <c r="A24" s="186" t="s">
        <v>288</v>
      </c>
      <c r="B24" s="190" t="s">
        <v>326</v>
      </c>
      <c r="C24" s="48" t="s">
        <v>322</v>
      </c>
    </row>
    <row r="25" spans="1:3" ht="31.5" customHeight="1" hidden="1">
      <c r="A25" s="186" t="s">
        <v>290</v>
      </c>
      <c r="B25" s="190" t="s">
        <v>327</v>
      </c>
      <c r="C25" s="48" t="s">
        <v>320</v>
      </c>
    </row>
    <row r="26" spans="1:3" ht="31.5" customHeight="1" hidden="1">
      <c r="A26" s="186" t="s">
        <v>328</v>
      </c>
      <c r="B26" s="190" t="s">
        <v>329</v>
      </c>
      <c r="C26" s="48" t="s">
        <v>322</v>
      </c>
    </row>
    <row r="27" spans="1:3" ht="15" customHeight="1" hidden="1">
      <c r="A27" s="186" t="s">
        <v>330</v>
      </c>
      <c r="B27" s="190" t="s">
        <v>331</v>
      </c>
      <c r="C27" s="48" t="s">
        <v>320</v>
      </c>
    </row>
    <row r="28" spans="1:3" ht="34.5" customHeight="1" hidden="1">
      <c r="A28" s="186" t="s">
        <v>332</v>
      </c>
      <c r="B28" s="190" t="s">
        <v>333</v>
      </c>
      <c r="C28" s="48" t="s">
        <v>320</v>
      </c>
    </row>
    <row r="29" spans="1:3" ht="15" customHeight="1" hidden="1">
      <c r="A29" s="186">
        <v>3</v>
      </c>
      <c r="B29" s="374" t="s">
        <v>285</v>
      </c>
      <c r="C29" s="374"/>
    </row>
    <row r="30" spans="1:3" ht="30.75" customHeight="1" hidden="1">
      <c r="A30" s="186" t="s">
        <v>293</v>
      </c>
      <c r="B30" s="190" t="s">
        <v>334</v>
      </c>
      <c r="C30" s="48" t="s">
        <v>320</v>
      </c>
    </row>
    <row r="31" spans="1:3" ht="30.75" customHeight="1" hidden="1">
      <c r="A31" s="186" t="s">
        <v>295</v>
      </c>
      <c r="B31" s="190" t="s">
        <v>335</v>
      </c>
      <c r="C31" s="48" t="s">
        <v>320</v>
      </c>
    </row>
    <row r="32" spans="1:3" ht="24.75" customHeight="1" hidden="1">
      <c r="A32" s="186" t="s">
        <v>297</v>
      </c>
      <c r="B32" s="190" t="s">
        <v>336</v>
      </c>
      <c r="C32" s="48" t="s">
        <v>320</v>
      </c>
    </row>
    <row r="33" spans="1:3" ht="15" customHeight="1" hidden="1">
      <c r="A33" s="186" t="s">
        <v>337</v>
      </c>
      <c r="B33" s="190" t="s">
        <v>338</v>
      </c>
      <c r="C33" s="48" t="s">
        <v>320</v>
      </c>
    </row>
    <row r="34" spans="1:3" ht="15" customHeight="1" hidden="1">
      <c r="A34" s="186">
        <v>4</v>
      </c>
      <c r="B34" s="374" t="s">
        <v>339</v>
      </c>
      <c r="C34" s="374"/>
    </row>
    <row r="35" spans="1:3" ht="15" customHeight="1" hidden="1">
      <c r="A35" s="186" t="s">
        <v>304</v>
      </c>
      <c r="B35" s="190" t="s">
        <v>340</v>
      </c>
      <c r="C35" s="48" t="s">
        <v>322</v>
      </c>
    </row>
    <row r="36" spans="1:3" ht="30.75" customHeight="1" hidden="1">
      <c r="A36" s="186" t="s">
        <v>306</v>
      </c>
      <c r="B36" s="190" t="s">
        <v>341</v>
      </c>
      <c r="C36" s="48" t="s">
        <v>322</v>
      </c>
    </row>
    <row r="37" spans="1:3" ht="15" customHeight="1" hidden="1">
      <c r="A37" s="186" t="s">
        <v>308</v>
      </c>
      <c r="B37" s="190" t="s">
        <v>342</v>
      </c>
      <c r="C37" s="48" t="s">
        <v>320</v>
      </c>
    </row>
    <row r="38" spans="1:3" ht="30.75" customHeight="1" hidden="1">
      <c r="A38" s="186" t="s">
        <v>310</v>
      </c>
      <c r="B38" s="190" t="s">
        <v>343</v>
      </c>
      <c r="C38" s="48" t="s">
        <v>320</v>
      </c>
    </row>
    <row r="39" spans="1:3" ht="15" customHeight="1" hidden="1">
      <c r="A39" s="186" t="s">
        <v>344</v>
      </c>
      <c r="B39" s="190" t="s">
        <v>345</v>
      </c>
      <c r="C39" s="48" t="s">
        <v>322</v>
      </c>
    </row>
    <row r="40" spans="1:3" ht="15" customHeight="1" hidden="1">
      <c r="A40" s="186" t="s">
        <v>346</v>
      </c>
      <c r="B40" s="190" t="s">
        <v>347</v>
      </c>
      <c r="C40" s="48" t="s">
        <v>322</v>
      </c>
    </row>
    <row r="41" spans="1:3" ht="15" customHeight="1" hidden="1">
      <c r="A41" s="186">
        <v>5</v>
      </c>
      <c r="B41" s="374" t="s">
        <v>348</v>
      </c>
      <c r="C41" s="374"/>
    </row>
    <row r="42" spans="1:3" ht="15" customHeight="1" hidden="1">
      <c r="A42" s="186" t="s">
        <v>349</v>
      </c>
      <c r="B42" s="190" t="s">
        <v>350</v>
      </c>
      <c r="C42" s="199" t="s">
        <v>320</v>
      </c>
    </row>
    <row r="43" spans="1:3" ht="30.75" customHeight="1" hidden="1">
      <c r="A43" s="186" t="s">
        <v>351</v>
      </c>
      <c r="B43" s="190" t="s">
        <v>352</v>
      </c>
      <c r="C43" s="199" t="s">
        <v>320</v>
      </c>
    </row>
    <row r="44" spans="1:3" ht="30.75" customHeight="1" hidden="1">
      <c r="A44" s="186" t="s">
        <v>353</v>
      </c>
      <c r="B44" s="190" t="s">
        <v>354</v>
      </c>
      <c r="C44" s="48" t="s">
        <v>322</v>
      </c>
    </row>
    <row r="45" spans="1:3" ht="30.75" customHeight="1" hidden="1">
      <c r="A45" s="186" t="s">
        <v>355</v>
      </c>
      <c r="B45" s="190" t="s">
        <v>356</v>
      </c>
      <c r="C45" s="48" t="s">
        <v>320</v>
      </c>
    </row>
    <row r="46" spans="1:3" ht="30.75" customHeight="1" hidden="1">
      <c r="A46" s="186" t="s">
        <v>357</v>
      </c>
      <c r="B46" s="190" t="s">
        <v>358</v>
      </c>
      <c r="C46" s="48" t="s">
        <v>322</v>
      </c>
    </row>
    <row r="47" spans="1:3" ht="30.75" customHeight="1" hidden="1">
      <c r="A47" s="186" t="s">
        <v>359</v>
      </c>
      <c r="B47" s="190" t="s">
        <v>360</v>
      </c>
      <c r="C47" s="48" t="s">
        <v>322</v>
      </c>
    </row>
    <row r="48" spans="1:3" ht="15" customHeight="1" hidden="1">
      <c r="A48"/>
      <c r="B48"/>
      <c r="C48"/>
    </row>
    <row r="49" spans="1:3" ht="15" customHeight="1" hidden="1">
      <c r="A49" s="186">
        <v>6</v>
      </c>
      <c r="B49" s="374" t="s">
        <v>303</v>
      </c>
      <c r="C49" s="374"/>
    </row>
    <row r="50" spans="1:3" ht="30.75" customHeight="1" hidden="1">
      <c r="A50" s="186" t="s">
        <v>361</v>
      </c>
      <c r="B50" s="190" t="s">
        <v>362</v>
      </c>
      <c r="C50" s="48" t="s">
        <v>322</v>
      </c>
    </row>
    <row r="51" spans="1:3" ht="15" customHeight="1" hidden="1">
      <c r="A51" s="186" t="s">
        <v>363</v>
      </c>
      <c r="B51" s="190" t="s">
        <v>305</v>
      </c>
      <c r="C51" s="48" t="s">
        <v>322</v>
      </c>
    </row>
    <row r="52" spans="1:3" ht="30.75" customHeight="1" hidden="1">
      <c r="A52" s="186" t="s">
        <v>364</v>
      </c>
      <c r="B52" s="190" t="s">
        <v>365</v>
      </c>
      <c r="C52" s="48" t="s">
        <v>320</v>
      </c>
    </row>
    <row r="53" spans="1:3" ht="46.5" customHeight="1" hidden="1">
      <c r="A53" s="186" t="s">
        <v>366</v>
      </c>
      <c r="B53" s="190" t="s">
        <v>367</v>
      </c>
      <c r="C53" s="48" t="s">
        <v>320</v>
      </c>
    </row>
    <row r="54" spans="1:3" ht="15" customHeight="1" hidden="1">
      <c r="A54"/>
      <c r="B54"/>
      <c r="C54"/>
    </row>
    <row r="55" spans="1:3" ht="15" customHeight="1" hidden="1">
      <c r="A55"/>
      <c r="B55"/>
      <c r="C55"/>
    </row>
    <row r="56" spans="1:3" ht="33" customHeight="1" hidden="1">
      <c r="A56" s="375" t="s">
        <v>368</v>
      </c>
      <c r="B56" s="375"/>
      <c r="C56" s="375"/>
    </row>
    <row r="57" spans="1:3" ht="15.75" customHeight="1" hidden="1">
      <c r="A57"/>
      <c r="B57"/>
      <c r="C57"/>
    </row>
    <row r="58" spans="1:3" ht="15.75" customHeight="1">
      <c r="A58" s="200" t="s">
        <v>86</v>
      </c>
      <c r="B58" s="201" t="s">
        <v>316</v>
      </c>
      <c r="C58" s="202" t="s">
        <v>317</v>
      </c>
    </row>
    <row r="59" spans="1:3" ht="15" customHeight="1">
      <c r="A59" s="198">
        <v>1</v>
      </c>
      <c r="B59" s="203" t="s">
        <v>273</v>
      </c>
      <c r="C59" s="204"/>
    </row>
    <row r="60" spans="1:3" ht="15" customHeight="1">
      <c r="A60" s="186" t="s">
        <v>29</v>
      </c>
      <c r="B60" s="76" t="s">
        <v>274</v>
      </c>
      <c r="C60" s="48" t="s">
        <v>320</v>
      </c>
    </row>
    <row r="61" spans="1:3" ht="15" customHeight="1">
      <c r="A61" s="186" t="s">
        <v>275</v>
      </c>
      <c r="B61" s="76" t="s">
        <v>276</v>
      </c>
      <c r="C61" s="48" t="s">
        <v>320</v>
      </c>
    </row>
    <row r="62" spans="1:3" ht="15" customHeight="1">
      <c r="A62" s="186" t="s">
        <v>277</v>
      </c>
      <c r="B62" s="76" t="s">
        <v>278</v>
      </c>
      <c r="C62" s="48" t="s">
        <v>320</v>
      </c>
    </row>
    <row r="63" spans="1:3" ht="30.75" customHeight="1">
      <c r="A63" s="186" t="s">
        <v>279</v>
      </c>
      <c r="B63" s="76" t="s">
        <v>280</v>
      </c>
      <c r="C63" s="48" t="s">
        <v>320</v>
      </c>
    </row>
    <row r="64" spans="1:3" ht="15" customHeight="1">
      <c r="A64" s="186" t="s">
        <v>281</v>
      </c>
      <c r="B64" s="76" t="s">
        <v>282</v>
      </c>
      <c r="C64" s="48" t="s">
        <v>320</v>
      </c>
    </row>
    <row r="65" spans="1:3" ht="15" customHeight="1">
      <c r="A65" s="186" t="s">
        <v>283</v>
      </c>
      <c r="B65" s="76" t="s">
        <v>284</v>
      </c>
      <c r="C65" s="48" t="s">
        <v>322</v>
      </c>
    </row>
    <row r="66" spans="1:3" ht="15" customHeight="1">
      <c r="A66" s="186">
        <v>2</v>
      </c>
      <c r="B66" s="205" t="s">
        <v>285</v>
      </c>
      <c r="C66" s="204"/>
    </row>
    <row r="67" spans="1:3" ht="15" customHeight="1">
      <c r="A67" s="186" t="s">
        <v>286</v>
      </c>
      <c r="B67" s="76" t="s">
        <v>287</v>
      </c>
      <c r="C67" s="48" t="s">
        <v>320</v>
      </c>
    </row>
    <row r="68" spans="1:3" ht="30.75" customHeight="1">
      <c r="A68" s="186" t="s">
        <v>288</v>
      </c>
      <c r="B68" s="76" t="s">
        <v>289</v>
      </c>
      <c r="C68" s="48" t="s">
        <v>320</v>
      </c>
    </row>
    <row r="69" spans="1:3" ht="15" customHeight="1">
      <c r="A69" s="186" t="s">
        <v>290</v>
      </c>
      <c r="B69" s="76" t="s">
        <v>291</v>
      </c>
      <c r="C69" s="48" t="s">
        <v>320</v>
      </c>
    </row>
    <row r="70" spans="1:3" ht="15" customHeight="1">
      <c r="A70" s="186">
        <v>3</v>
      </c>
      <c r="B70" s="205" t="s">
        <v>292</v>
      </c>
      <c r="C70" s="204"/>
    </row>
    <row r="71" spans="1:3" ht="15" customHeight="1">
      <c r="A71" s="186" t="s">
        <v>293</v>
      </c>
      <c r="B71" s="76" t="s">
        <v>294</v>
      </c>
      <c r="C71" s="48" t="s">
        <v>322</v>
      </c>
    </row>
    <row r="72" spans="1:3" ht="15" customHeight="1">
      <c r="A72" s="186" t="s">
        <v>295</v>
      </c>
      <c r="B72" s="76" t="s">
        <v>296</v>
      </c>
      <c r="C72" s="48" t="s">
        <v>320</v>
      </c>
    </row>
    <row r="73" spans="1:3" ht="15" customHeight="1">
      <c r="A73" s="186" t="s">
        <v>297</v>
      </c>
      <c r="B73" s="76" t="s">
        <v>298</v>
      </c>
      <c r="C73" s="48" t="s">
        <v>322</v>
      </c>
    </row>
    <row r="74" spans="1:3" ht="15" customHeight="1">
      <c r="A74" s="186" t="s">
        <v>299</v>
      </c>
      <c r="B74" s="76" t="s">
        <v>300</v>
      </c>
      <c r="C74" s="48" t="s">
        <v>322</v>
      </c>
    </row>
    <row r="75" spans="1:3" ht="15" customHeight="1">
      <c r="A75" s="186" t="s">
        <v>301</v>
      </c>
      <c r="B75" s="76" t="s">
        <v>302</v>
      </c>
      <c r="C75" s="48" t="s">
        <v>320</v>
      </c>
    </row>
    <row r="76" spans="1:3" ht="15" customHeight="1">
      <c r="A76" s="186">
        <v>4</v>
      </c>
      <c r="B76" s="205" t="s">
        <v>303</v>
      </c>
      <c r="C76" s="204"/>
    </row>
    <row r="77" spans="1:3" ht="15" customHeight="1">
      <c r="A77" s="186" t="s">
        <v>304</v>
      </c>
      <c r="B77" s="76" t="s">
        <v>305</v>
      </c>
      <c r="C77" s="48" t="s">
        <v>322</v>
      </c>
    </row>
    <row r="78" spans="1:3" ht="30.75" customHeight="1">
      <c r="A78" s="186" t="s">
        <v>306</v>
      </c>
      <c r="B78" s="76" t="s">
        <v>307</v>
      </c>
      <c r="C78" s="48" t="s">
        <v>320</v>
      </c>
    </row>
    <row r="79" spans="1:3" ht="15.75" customHeight="1">
      <c r="A79" s="186" t="s">
        <v>308</v>
      </c>
      <c r="B79" s="76" t="s">
        <v>309</v>
      </c>
      <c r="C79" s="48" t="s">
        <v>320</v>
      </c>
    </row>
    <row r="80" spans="1:3" ht="15.75" customHeight="1">
      <c r="A80" s="186" t="s">
        <v>310</v>
      </c>
      <c r="B80" s="76" t="s">
        <v>311</v>
      </c>
      <c r="C80" s="48" t="s">
        <v>320</v>
      </c>
    </row>
  </sheetData>
  <sheetProtection selectLockedCells="1" selectUnlockedCells="1"/>
  <mergeCells count="8">
    <mergeCell ref="B49:C49"/>
    <mergeCell ref="A56:C56"/>
    <mergeCell ref="A5:C5"/>
    <mergeCell ref="B19:C19"/>
    <mergeCell ref="B22:C22"/>
    <mergeCell ref="B29:C29"/>
    <mergeCell ref="B34:C34"/>
    <mergeCell ref="B41:C41"/>
  </mergeCells>
  <printOptions/>
  <pageMargins left="0.7875" right="0.19652777777777777" top="0.6888888888888889" bottom="0.49166666666666664" header="0.5118055555555555" footer="0.5118055555555555"/>
  <pageSetup horizontalDpi="300" verticalDpi="3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IV42"/>
  <sheetViews>
    <sheetView view="pageBreakPreview" zoomScale="75" zoomScaleNormal="75" zoomScaleSheetLayoutView="75" zoomScalePageLayoutView="0" workbookViewId="0" topLeftCell="A1">
      <selection activeCell="F6" sqref="F6"/>
    </sheetView>
  </sheetViews>
  <sheetFormatPr defaultColWidth="12" defaultRowHeight="15"/>
  <cols>
    <col min="1" max="1" width="6.09765625" style="1" customWidth="1"/>
    <col min="2" max="2" width="76.5" style="1" customWidth="1"/>
    <col min="3" max="4" width="9.59765625" style="1" customWidth="1"/>
    <col min="5" max="5" width="13.69921875" style="1" customWidth="1"/>
    <col min="6" max="6" width="11.3984375" style="1" customWidth="1"/>
    <col min="7" max="10" width="12" style="1" customWidth="1"/>
    <col min="11" max="11" width="17.69921875" style="1" customWidth="1"/>
    <col min="12" max="16384" width="12" style="1" customWidth="1"/>
  </cols>
  <sheetData>
    <row r="1" spans="1:256" ht="15" customHeight="1">
      <c r="A1"/>
      <c r="B1"/>
      <c r="C1"/>
      <c r="D1"/>
      <c r="E1"/>
      <c r="F1" s="41" t="s">
        <v>262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 customHeight="1">
      <c r="A2"/>
      <c r="B2"/>
      <c r="C2"/>
      <c r="D2"/>
      <c r="E2"/>
      <c r="F2" s="41" t="s">
        <v>1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/>
      <c r="B3"/>
      <c r="C3"/>
      <c r="D3"/>
      <c r="E3"/>
      <c r="F3" s="41" t="s">
        <v>190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0" s="183" customFormat="1" ht="18" customHeight="1">
      <c r="A4" s="370" t="s">
        <v>263</v>
      </c>
      <c r="B4" s="370"/>
      <c r="C4" s="370"/>
      <c r="D4" s="370"/>
      <c r="E4" s="370"/>
      <c r="F4" s="370"/>
      <c r="G4" s="182"/>
      <c r="H4" s="182"/>
      <c r="I4" s="182"/>
      <c r="J4" s="182"/>
    </row>
    <row r="5" spans="1:256" ht="18" customHeight="1">
      <c r="A5"/>
      <c r="B5"/>
      <c r="C5"/>
      <c r="D5"/>
      <c r="E5"/>
      <c r="F5" s="184" t="s">
        <v>4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" customHeight="1">
      <c r="A6"/>
      <c r="B6"/>
      <c r="C6"/>
      <c r="D6"/>
      <c r="E6"/>
      <c r="F6" s="184" t="s">
        <v>605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8" customHeight="1">
      <c r="A7"/>
      <c r="B7"/>
      <c r="C7"/>
      <c r="D7"/>
      <c r="E7"/>
      <c r="F7" s="184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8" customHeight="1">
      <c r="A8"/>
      <c r="B8"/>
      <c r="C8"/>
      <c r="D8"/>
      <c r="E8"/>
      <c r="F8" s="184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8" customHeight="1">
      <c r="A9"/>
      <c r="B9"/>
      <c r="C9"/>
      <c r="D9" s="371" t="s">
        <v>595</v>
      </c>
      <c r="E9" s="371"/>
      <c r="F9" s="371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8" customHeight="1">
      <c r="A10"/>
      <c r="B10"/>
      <c r="C10"/>
      <c r="D10" s="372" t="s">
        <v>5</v>
      </c>
      <c r="E10" s="372"/>
      <c r="F10" s="372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 customHeight="1">
      <c r="A11"/>
      <c r="B11"/>
      <c r="C11"/>
      <c r="D11"/>
      <c r="E11"/>
      <c r="F11" s="109" t="s">
        <v>6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 customHeight="1">
      <c r="A12" s="338" t="s">
        <v>264</v>
      </c>
      <c r="B12" s="338"/>
      <c r="C12" s="338"/>
      <c r="D12" s="338"/>
      <c r="E12" s="338"/>
      <c r="F12" s="338"/>
      <c r="G12"/>
      <c r="H12"/>
      <c r="I12"/>
      <c r="J12" s="85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 customHeight="1">
      <c r="A13" s="338" t="s">
        <v>589</v>
      </c>
      <c r="B13" s="338"/>
      <c r="C13" s="338"/>
      <c r="D13" s="338"/>
      <c r="E13" s="338"/>
      <c r="F13" s="338"/>
      <c r="G13"/>
      <c r="H13"/>
      <c r="I13"/>
      <c r="J13" s="85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.75" customHeight="1">
      <c r="A14" s="373" t="s">
        <v>265</v>
      </c>
      <c r="B14" s="373"/>
      <c r="C14" s="373"/>
      <c r="D14" s="373"/>
      <c r="E14" s="373"/>
      <c r="F14" s="373"/>
      <c r="G14" s="373"/>
      <c r="H14" s="373"/>
      <c r="I14"/>
      <c r="J14" s="85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8.5" customHeight="1">
      <c r="A15" s="333" t="s">
        <v>266</v>
      </c>
      <c r="B15" s="333" t="s">
        <v>267</v>
      </c>
      <c r="C15" s="333" t="s">
        <v>268</v>
      </c>
      <c r="D15" s="333"/>
      <c r="E15" s="333" t="s">
        <v>269</v>
      </c>
      <c r="F15" s="333" t="s">
        <v>270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8.5" customHeight="1">
      <c r="A16" s="333"/>
      <c r="B16" s="333"/>
      <c r="C16" s="333"/>
      <c r="D16" s="333"/>
      <c r="E16" s="333"/>
      <c r="F16" s="333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45" customHeight="1">
      <c r="A17" s="333"/>
      <c r="B17" s="333"/>
      <c r="C17" s="186" t="s">
        <v>271</v>
      </c>
      <c r="D17" s="186" t="s">
        <v>272</v>
      </c>
      <c r="E17" s="333"/>
      <c r="F17" s="333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 customHeight="1">
      <c r="A18" s="47">
        <v>1</v>
      </c>
      <c r="B18" s="47">
        <v>2</v>
      </c>
      <c r="C18" s="187">
        <v>3</v>
      </c>
      <c r="D18" s="187">
        <v>4</v>
      </c>
      <c r="E18" s="47">
        <v>5</v>
      </c>
      <c r="F18" s="47">
        <v>6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8" customHeight="1">
      <c r="A19" s="47">
        <v>1</v>
      </c>
      <c r="B19" s="188" t="s">
        <v>273</v>
      </c>
      <c r="C19" s="187">
        <v>2017</v>
      </c>
      <c r="D19" s="187">
        <v>2017</v>
      </c>
      <c r="E19" s="47" t="s">
        <v>27</v>
      </c>
      <c r="F19" s="47" t="s">
        <v>27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8" customHeight="1">
      <c r="A20" s="48" t="s">
        <v>29</v>
      </c>
      <c r="B20" s="189" t="s">
        <v>274</v>
      </c>
      <c r="C20" s="48" t="s">
        <v>27</v>
      </c>
      <c r="D20" s="48" t="s">
        <v>27</v>
      </c>
      <c r="E20" s="48" t="s">
        <v>27</v>
      </c>
      <c r="F20" s="48" t="s">
        <v>27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8" customHeight="1">
      <c r="A21" s="48" t="s">
        <v>275</v>
      </c>
      <c r="B21" s="189" t="s">
        <v>276</v>
      </c>
      <c r="C21" s="48" t="s">
        <v>27</v>
      </c>
      <c r="D21" s="48" t="s">
        <v>27</v>
      </c>
      <c r="E21" s="48" t="s">
        <v>27</v>
      </c>
      <c r="F21" s="48" t="s">
        <v>27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" customHeight="1">
      <c r="A22" s="48" t="s">
        <v>277</v>
      </c>
      <c r="B22" s="190" t="s">
        <v>278</v>
      </c>
      <c r="C22" s="187">
        <v>2017</v>
      </c>
      <c r="D22" s="187">
        <v>2017</v>
      </c>
      <c r="E22" s="48" t="s">
        <v>27</v>
      </c>
      <c r="F22" s="48" t="s">
        <v>27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34.5" customHeight="1">
      <c r="A23" s="48" t="s">
        <v>279</v>
      </c>
      <c r="B23" s="190" t="s">
        <v>280</v>
      </c>
      <c r="C23" s="48" t="s">
        <v>27</v>
      </c>
      <c r="D23" s="48" t="s">
        <v>27</v>
      </c>
      <c r="E23" s="48" t="s">
        <v>27</v>
      </c>
      <c r="F23" s="48" t="s">
        <v>27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8" customHeight="1">
      <c r="A24" s="48" t="s">
        <v>281</v>
      </c>
      <c r="B24" s="189" t="s">
        <v>282</v>
      </c>
      <c r="C24" s="187">
        <v>2017</v>
      </c>
      <c r="D24" s="187">
        <v>2017</v>
      </c>
      <c r="E24" s="48" t="s">
        <v>27</v>
      </c>
      <c r="F24" s="48" t="s">
        <v>27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8" customHeight="1">
      <c r="A25" s="48" t="s">
        <v>283</v>
      </c>
      <c r="B25" s="189" t="s">
        <v>284</v>
      </c>
      <c r="C25" s="187">
        <v>2017</v>
      </c>
      <c r="D25" s="187">
        <v>2017</v>
      </c>
      <c r="E25" s="48" t="s">
        <v>27</v>
      </c>
      <c r="F25" s="48" t="s">
        <v>27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8" customHeight="1">
      <c r="A26" s="47">
        <v>2</v>
      </c>
      <c r="B26" s="188" t="s">
        <v>285</v>
      </c>
      <c r="C26" s="187">
        <v>2017</v>
      </c>
      <c r="D26" s="187">
        <v>2017</v>
      </c>
      <c r="E26" s="47" t="s">
        <v>27</v>
      </c>
      <c r="F26" s="47" t="s">
        <v>27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8" customHeight="1">
      <c r="A27" s="48" t="s">
        <v>286</v>
      </c>
      <c r="B27" s="189" t="s">
        <v>287</v>
      </c>
      <c r="C27" s="187">
        <v>2017</v>
      </c>
      <c r="D27" s="187">
        <v>2017</v>
      </c>
      <c r="E27" s="48" t="s">
        <v>27</v>
      </c>
      <c r="F27" s="48" t="s">
        <v>27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30.75" customHeight="1">
      <c r="A28" s="48" t="s">
        <v>288</v>
      </c>
      <c r="B28" s="190" t="s">
        <v>289</v>
      </c>
      <c r="C28" s="48" t="s">
        <v>27</v>
      </c>
      <c r="D28" s="48" t="s">
        <v>27</v>
      </c>
      <c r="E28" s="48" t="s">
        <v>27</v>
      </c>
      <c r="F28" s="48" t="s">
        <v>27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30.75" customHeight="1">
      <c r="A29" s="48" t="s">
        <v>290</v>
      </c>
      <c r="B29" s="190" t="s">
        <v>291</v>
      </c>
      <c r="C29" s="48" t="s">
        <v>27</v>
      </c>
      <c r="D29" s="48" t="s">
        <v>27</v>
      </c>
      <c r="E29" s="48" t="s">
        <v>27</v>
      </c>
      <c r="F29" s="48" t="s">
        <v>27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30" customHeight="1">
      <c r="A30" s="47">
        <v>3</v>
      </c>
      <c r="B30" s="191" t="s">
        <v>292</v>
      </c>
      <c r="C30" s="187">
        <v>2017</v>
      </c>
      <c r="D30" s="187">
        <v>2017</v>
      </c>
      <c r="E30" s="47" t="s">
        <v>27</v>
      </c>
      <c r="F30" s="47" t="s">
        <v>27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30.75" customHeight="1">
      <c r="A31" s="48" t="s">
        <v>293</v>
      </c>
      <c r="B31" s="190" t="s">
        <v>294</v>
      </c>
      <c r="C31" s="48" t="s">
        <v>27</v>
      </c>
      <c r="D31" s="48" t="s">
        <v>27</v>
      </c>
      <c r="E31" s="48" t="s">
        <v>27</v>
      </c>
      <c r="F31" s="48" t="s">
        <v>27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8" customHeight="1">
      <c r="A32" s="48" t="s">
        <v>295</v>
      </c>
      <c r="B32" s="189" t="s">
        <v>296</v>
      </c>
      <c r="C32" s="187">
        <v>2017</v>
      </c>
      <c r="D32" s="187">
        <v>2017</v>
      </c>
      <c r="E32" s="48" t="s">
        <v>27</v>
      </c>
      <c r="F32" s="48" t="s">
        <v>27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8" customHeight="1">
      <c r="A33" s="48" t="s">
        <v>297</v>
      </c>
      <c r="B33" s="189" t="s">
        <v>298</v>
      </c>
      <c r="C33" s="187">
        <v>2017</v>
      </c>
      <c r="D33" s="187">
        <v>2017</v>
      </c>
      <c r="E33" s="48" t="s">
        <v>27</v>
      </c>
      <c r="F33" s="48" t="s">
        <v>27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" customHeight="1">
      <c r="A34" s="48" t="s">
        <v>299</v>
      </c>
      <c r="B34" s="189" t="s">
        <v>300</v>
      </c>
      <c r="C34" s="187">
        <v>2017</v>
      </c>
      <c r="D34" s="187">
        <v>2017</v>
      </c>
      <c r="E34" s="48" t="s">
        <v>27</v>
      </c>
      <c r="F34" s="48" t="s">
        <v>27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8" customHeight="1">
      <c r="A35" s="48" t="s">
        <v>301</v>
      </c>
      <c r="B35" s="189" t="s">
        <v>302</v>
      </c>
      <c r="C35" s="187">
        <v>2017</v>
      </c>
      <c r="D35" s="187">
        <v>2017</v>
      </c>
      <c r="E35" s="48" t="s">
        <v>27</v>
      </c>
      <c r="F35" s="48" t="s">
        <v>27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" customHeight="1">
      <c r="A36" s="47">
        <v>4</v>
      </c>
      <c r="B36" s="188" t="s">
        <v>303</v>
      </c>
      <c r="C36" s="187">
        <v>2017</v>
      </c>
      <c r="D36" s="187">
        <v>2017</v>
      </c>
      <c r="E36" s="47" t="s">
        <v>27</v>
      </c>
      <c r="F36" s="47" t="s">
        <v>27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" customHeight="1">
      <c r="A37" s="48" t="s">
        <v>304</v>
      </c>
      <c r="B37" s="189" t="s">
        <v>305</v>
      </c>
      <c r="C37" s="187">
        <v>2017</v>
      </c>
      <c r="D37" s="187">
        <v>2017</v>
      </c>
      <c r="E37" s="48" t="s">
        <v>27</v>
      </c>
      <c r="F37" s="48" t="s">
        <v>27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30.75" customHeight="1">
      <c r="A38" s="48" t="s">
        <v>306</v>
      </c>
      <c r="B38" s="190" t="s">
        <v>307</v>
      </c>
      <c r="C38" s="187">
        <v>2017</v>
      </c>
      <c r="D38" s="187">
        <v>2017</v>
      </c>
      <c r="E38" s="48" t="s">
        <v>27</v>
      </c>
      <c r="F38" s="48" t="s">
        <v>27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" customHeight="1">
      <c r="A39" s="48" t="s">
        <v>308</v>
      </c>
      <c r="B39" s="189" t="s">
        <v>309</v>
      </c>
      <c r="C39" s="187">
        <v>2017</v>
      </c>
      <c r="D39" s="187">
        <v>2017</v>
      </c>
      <c r="E39" s="48" t="s">
        <v>27</v>
      </c>
      <c r="F39" s="48" t="s">
        <v>27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" customHeight="1">
      <c r="A40" s="48" t="s">
        <v>310</v>
      </c>
      <c r="B40" s="192" t="s">
        <v>311</v>
      </c>
      <c r="C40" s="187">
        <v>2017</v>
      </c>
      <c r="D40" s="187">
        <v>2017</v>
      </c>
      <c r="E40" s="48" t="s">
        <v>27</v>
      </c>
      <c r="F40" s="48" t="s">
        <v>27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5" s="64" customFormat="1" ht="15" customHeight="1">
      <c r="A41" s="193"/>
      <c r="B41" s="193"/>
      <c r="C41" s="193"/>
      <c r="D41" s="193"/>
      <c r="E41" s="193"/>
    </row>
    <row r="42" spans="1:6" ht="15" customHeight="1">
      <c r="A42" s="369" t="s">
        <v>312</v>
      </c>
      <c r="B42" s="369"/>
      <c r="C42" s="369"/>
      <c r="D42" s="369"/>
      <c r="E42" s="369"/>
      <c r="F42" s="369"/>
    </row>
  </sheetData>
  <sheetProtection selectLockedCells="1" selectUnlockedCells="1"/>
  <mergeCells count="12">
    <mergeCell ref="A4:F4"/>
    <mergeCell ref="D9:F9"/>
    <mergeCell ref="D10:F10"/>
    <mergeCell ref="A12:F12"/>
    <mergeCell ref="A13:F13"/>
    <mergeCell ref="A14:H14"/>
    <mergeCell ref="A15:A17"/>
    <mergeCell ref="B15:B17"/>
    <mergeCell ref="C15:D16"/>
    <mergeCell ref="E15:E17"/>
    <mergeCell ref="F15:F17"/>
    <mergeCell ref="A42:F42"/>
  </mergeCells>
  <printOptions/>
  <pageMargins left="0.7875" right="0.19652777777777777" top="0.6888888888888889" bottom="0.6888888888888889" header="0.5118055555555555" footer="0.5118055555555555"/>
  <pageSetup horizontalDpi="300" verticalDpi="300" orientation="portrait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IV80"/>
  <sheetViews>
    <sheetView view="pageBreakPreview" zoomScale="75" zoomScaleNormal="75" zoomScaleSheetLayoutView="75" zoomScalePageLayoutView="0" workbookViewId="0" topLeftCell="A1">
      <selection activeCell="C8" sqref="C8"/>
    </sheetView>
  </sheetViews>
  <sheetFormatPr defaultColWidth="12" defaultRowHeight="15"/>
  <cols>
    <col min="1" max="1" width="7.5" style="1" customWidth="1"/>
    <col min="2" max="2" width="104.5" style="1" customWidth="1"/>
    <col min="3" max="3" width="11" style="1" customWidth="1"/>
    <col min="4" max="16384" width="12" style="1" customWidth="1"/>
  </cols>
  <sheetData>
    <row r="1" spans="1:256" ht="15" customHeight="1">
      <c r="A1"/>
      <c r="B1"/>
      <c r="C1" s="41" t="s">
        <v>313</v>
      </c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 customHeight="1">
      <c r="A2"/>
      <c r="B2"/>
      <c r="C2" s="41" t="s">
        <v>1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/>
      <c r="B3"/>
      <c r="C3" s="41" t="s">
        <v>190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>
      <c r="A4"/>
      <c r="B4"/>
      <c r="C4" s="41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3" s="183" customFormat="1" ht="38.25" customHeight="1">
      <c r="A5" s="376" t="s">
        <v>314</v>
      </c>
      <c r="B5" s="376"/>
      <c r="C5" s="376"/>
    </row>
    <row r="6" spans="1:3" ht="18" customHeight="1">
      <c r="A6" s="195"/>
      <c r="B6" s="195"/>
      <c r="C6" s="195"/>
    </row>
    <row r="7" spans="1:3" ht="18" customHeight="1">
      <c r="A7"/>
      <c r="B7"/>
      <c r="C7" s="184" t="s">
        <v>4</v>
      </c>
    </row>
    <row r="8" spans="1:3" ht="18" customHeight="1">
      <c r="A8"/>
      <c r="B8"/>
      <c r="C8" s="184" t="s">
        <v>605</v>
      </c>
    </row>
    <row r="9" spans="1:3" ht="18" customHeight="1">
      <c r="A9"/>
      <c r="B9"/>
      <c r="C9" s="184"/>
    </row>
    <row r="10" spans="1:3" ht="18" customHeight="1">
      <c r="A10"/>
      <c r="B10"/>
      <c r="C10" s="184"/>
    </row>
    <row r="11" spans="1:3" ht="18" customHeight="1">
      <c r="A11"/>
      <c r="B11"/>
      <c r="C11" s="185" t="s">
        <v>595</v>
      </c>
    </row>
    <row r="12" spans="1:3" ht="18" customHeight="1">
      <c r="A12"/>
      <c r="B12"/>
      <c r="C12" s="196" t="s">
        <v>5</v>
      </c>
    </row>
    <row r="13" spans="1:3" ht="15" customHeight="1">
      <c r="A13"/>
      <c r="B13"/>
      <c r="C13" s="109" t="s">
        <v>6</v>
      </c>
    </row>
    <row r="14" spans="1:3" ht="15" customHeight="1">
      <c r="A14"/>
      <c r="B14"/>
      <c r="C14" s="109"/>
    </row>
    <row r="15" spans="1:3" ht="15" customHeight="1">
      <c r="A15" s="64" t="s">
        <v>264</v>
      </c>
      <c r="B15"/>
      <c r="C15" s="109"/>
    </row>
    <row r="16" spans="1:3" ht="15.75" customHeight="1">
      <c r="A16" s="64" t="s">
        <v>589</v>
      </c>
      <c r="B16"/>
      <c r="C16"/>
    </row>
    <row r="17" spans="1:3" ht="15.75" customHeight="1" hidden="1">
      <c r="A17"/>
      <c r="B17"/>
      <c r="C17"/>
    </row>
    <row r="18" spans="1:3" ht="21.75" customHeight="1" hidden="1">
      <c r="A18" s="91" t="s">
        <v>315</v>
      </c>
      <c r="B18" s="47" t="s">
        <v>316</v>
      </c>
      <c r="C18" s="197" t="s">
        <v>317</v>
      </c>
    </row>
    <row r="19" spans="1:3" ht="15.75" customHeight="1" hidden="1">
      <c r="A19" s="198" t="s">
        <v>121</v>
      </c>
      <c r="B19" s="377" t="s">
        <v>318</v>
      </c>
      <c r="C19" s="377"/>
    </row>
    <row r="20" spans="1:3" ht="15.75" customHeight="1" hidden="1">
      <c r="A20" s="186" t="s">
        <v>29</v>
      </c>
      <c r="B20" s="190" t="s">
        <v>319</v>
      </c>
      <c r="C20" s="48" t="s">
        <v>320</v>
      </c>
    </row>
    <row r="21" spans="1:3" ht="15.75" customHeight="1" hidden="1">
      <c r="A21" s="186" t="s">
        <v>275</v>
      </c>
      <c r="B21" s="190" t="s">
        <v>321</v>
      </c>
      <c r="C21" s="48" t="s">
        <v>322</v>
      </c>
    </row>
    <row r="22" spans="1:3" ht="15.75" customHeight="1" hidden="1">
      <c r="A22" s="186" t="s">
        <v>323</v>
      </c>
      <c r="B22" s="374" t="s">
        <v>324</v>
      </c>
      <c r="C22" s="374"/>
    </row>
    <row r="23" spans="1:3" ht="15.75" customHeight="1" hidden="1">
      <c r="A23" s="186" t="s">
        <v>286</v>
      </c>
      <c r="B23" s="190" t="s">
        <v>325</v>
      </c>
      <c r="C23" s="48" t="s">
        <v>320</v>
      </c>
    </row>
    <row r="24" spans="1:3" ht="15.75" customHeight="1" hidden="1">
      <c r="A24" s="186" t="s">
        <v>288</v>
      </c>
      <c r="B24" s="190" t="s">
        <v>326</v>
      </c>
      <c r="C24" s="48" t="s">
        <v>322</v>
      </c>
    </row>
    <row r="25" spans="1:3" ht="31.5" customHeight="1" hidden="1">
      <c r="A25" s="186" t="s">
        <v>290</v>
      </c>
      <c r="B25" s="190" t="s">
        <v>327</v>
      </c>
      <c r="C25" s="48" t="s">
        <v>320</v>
      </c>
    </row>
    <row r="26" spans="1:3" ht="31.5" customHeight="1" hidden="1">
      <c r="A26" s="186" t="s">
        <v>328</v>
      </c>
      <c r="B26" s="190" t="s">
        <v>329</v>
      </c>
      <c r="C26" s="48" t="s">
        <v>322</v>
      </c>
    </row>
    <row r="27" spans="1:3" ht="15.75" customHeight="1" hidden="1">
      <c r="A27" s="186" t="s">
        <v>330</v>
      </c>
      <c r="B27" s="190" t="s">
        <v>331</v>
      </c>
      <c r="C27" s="48" t="s">
        <v>320</v>
      </c>
    </row>
    <row r="28" spans="1:3" ht="34.5" customHeight="1" hidden="1">
      <c r="A28" s="186" t="s">
        <v>332</v>
      </c>
      <c r="B28" s="190" t="s">
        <v>333</v>
      </c>
      <c r="C28" s="48" t="s">
        <v>320</v>
      </c>
    </row>
    <row r="29" spans="1:3" ht="15.75" customHeight="1" hidden="1">
      <c r="A29" s="186">
        <v>3</v>
      </c>
      <c r="B29" s="374" t="s">
        <v>285</v>
      </c>
      <c r="C29" s="374"/>
    </row>
    <row r="30" spans="1:3" ht="31.5" customHeight="1" hidden="1">
      <c r="A30" s="186" t="s">
        <v>293</v>
      </c>
      <c r="B30" s="190" t="s">
        <v>334</v>
      </c>
      <c r="C30" s="48" t="s">
        <v>320</v>
      </c>
    </row>
    <row r="31" spans="1:3" ht="31.5" customHeight="1" hidden="1">
      <c r="A31" s="186" t="s">
        <v>295</v>
      </c>
      <c r="B31" s="190" t="s">
        <v>335</v>
      </c>
      <c r="C31" s="48" t="s">
        <v>320</v>
      </c>
    </row>
    <row r="32" spans="1:3" ht="24.75" customHeight="1" hidden="1">
      <c r="A32" s="186" t="s">
        <v>297</v>
      </c>
      <c r="B32" s="190" t="s">
        <v>336</v>
      </c>
      <c r="C32" s="48" t="s">
        <v>320</v>
      </c>
    </row>
    <row r="33" spans="1:3" ht="15.75" customHeight="1" hidden="1">
      <c r="A33" s="186" t="s">
        <v>337</v>
      </c>
      <c r="B33" s="190" t="s">
        <v>338</v>
      </c>
      <c r="C33" s="48" t="s">
        <v>320</v>
      </c>
    </row>
    <row r="34" spans="1:3" ht="15.75" customHeight="1" hidden="1">
      <c r="A34" s="186">
        <v>4</v>
      </c>
      <c r="B34" s="374" t="s">
        <v>339</v>
      </c>
      <c r="C34" s="374"/>
    </row>
    <row r="35" spans="1:3" ht="15.75" customHeight="1" hidden="1">
      <c r="A35" s="186" t="s">
        <v>304</v>
      </c>
      <c r="B35" s="190" t="s">
        <v>340</v>
      </c>
      <c r="C35" s="48" t="s">
        <v>322</v>
      </c>
    </row>
    <row r="36" spans="1:3" ht="31.5" customHeight="1" hidden="1">
      <c r="A36" s="186" t="s">
        <v>306</v>
      </c>
      <c r="B36" s="190" t="s">
        <v>341</v>
      </c>
      <c r="C36" s="48" t="s">
        <v>322</v>
      </c>
    </row>
    <row r="37" spans="1:3" ht="15.75" customHeight="1" hidden="1">
      <c r="A37" s="186" t="s">
        <v>308</v>
      </c>
      <c r="B37" s="190" t="s">
        <v>342</v>
      </c>
      <c r="C37" s="48" t="s">
        <v>320</v>
      </c>
    </row>
    <row r="38" spans="1:3" ht="31.5" customHeight="1" hidden="1">
      <c r="A38" s="186" t="s">
        <v>310</v>
      </c>
      <c r="B38" s="190" t="s">
        <v>343</v>
      </c>
      <c r="C38" s="48" t="s">
        <v>320</v>
      </c>
    </row>
    <row r="39" spans="1:3" ht="15.75" customHeight="1" hidden="1">
      <c r="A39" s="186" t="s">
        <v>344</v>
      </c>
      <c r="B39" s="190" t="s">
        <v>345</v>
      </c>
      <c r="C39" s="48" t="s">
        <v>322</v>
      </c>
    </row>
    <row r="40" spans="1:3" ht="15.75" customHeight="1" hidden="1">
      <c r="A40" s="186" t="s">
        <v>346</v>
      </c>
      <c r="B40" s="190" t="s">
        <v>347</v>
      </c>
      <c r="C40" s="48" t="s">
        <v>322</v>
      </c>
    </row>
    <row r="41" spans="1:3" ht="15.75" customHeight="1" hidden="1">
      <c r="A41" s="186">
        <v>5</v>
      </c>
      <c r="B41" s="374" t="s">
        <v>348</v>
      </c>
      <c r="C41" s="374"/>
    </row>
    <row r="42" spans="1:3" ht="15.75" customHeight="1" hidden="1">
      <c r="A42" s="186" t="s">
        <v>349</v>
      </c>
      <c r="B42" s="190" t="s">
        <v>350</v>
      </c>
      <c r="C42" s="199" t="s">
        <v>320</v>
      </c>
    </row>
    <row r="43" spans="1:3" ht="31.5" customHeight="1" hidden="1">
      <c r="A43" s="186" t="s">
        <v>351</v>
      </c>
      <c r="B43" s="190" t="s">
        <v>352</v>
      </c>
      <c r="C43" s="199" t="s">
        <v>320</v>
      </c>
    </row>
    <row r="44" spans="1:3" ht="31.5" customHeight="1" hidden="1">
      <c r="A44" s="186" t="s">
        <v>353</v>
      </c>
      <c r="B44" s="190" t="s">
        <v>354</v>
      </c>
      <c r="C44" s="48" t="s">
        <v>322</v>
      </c>
    </row>
    <row r="45" spans="1:3" ht="31.5" customHeight="1" hidden="1">
      <c r="A45" s="186" t="s">
        <v>355</v>
      </c>
      <c r="B45" s="190" t="s">
        <v>356</v>
      </c>
      <c r="C45" s="48" t="s">
        <v>320</v>
      </c>
    </row>
    <row r="46" spans="1:3" ht="31.5" customHeight="1" hidden="1">
      <c r="A46" s="186" t="s">
        <v>357</v>
      </c>
      <c r="B46" s="190" t="s">
        <v>358</v>
      </c>
      <c r="C46" s="48" t="s">
        <v>322</v>
      </c>
    </row>
    <row r="47" spans="1:3" ht="31.5" customHeight="1" hidden="1">
      <c r="A47" s="186" t="s">
        <v>359</v>
      </c>
      <c r="B47" s="190" t="s">
        <v>360</v>
      </c>
      <c r="C47" s="48" t="s">
        <v>322</v>
      </c>
    </row>
    <row r="48" spans="1:3" ht="15.75" customHeight="1" hidden="1">
      <c r="A48"/>
      <c r="B48"/>
      <c r="C48"/>
    </row>
    <row r="49" spans="1:3" ht="15.75" customHeight="1" hidden="1">
      <c r="A49" s="186">
        <v>6</v>
      </c>
      <c r="B49" s="374" t="s">
        <v>303</v>
      </c>
      <c r="C49" s="374"/>
    </row>
    <row r="50" spans="1:3" ht="31.5" customHeight="1" hidden="1">
      <c r="A50" s="186" t="s">
        <v>361</v>
      </c>
      <c r="B50" s="190" t="s">
        <v>362</v>
      </c>
      <c r="C50" s="48" t="s">
        <v>322</v>
      </c>
    </row>
    <row r="51" spans="1:3" ht="15.75" customHeight="1" hidden="1">
      <c r="A51" s="186" t="s">
        <v>363</v>
      </c>
      <c r="B51" s="190" t="s">
        <v>305</v>
      </c>
      <c r="C51" s="48" t="s">
        <v>322</v>
      </c>
    </row>
    <row r="52" spans="1:3" ht="31.5" customHeight="1" hidden="1">
      <c r="A52" s="186" t="s">
        <v>364</v>
      </c>
      <c r="B52" s="190" t="s">
        <v>365</v>
      </c>
      <c r="C52" s="48" t="s">
        <v>320</v>
      </c>
    </row>
    <row r="53" spans="1:3" ht="46.5" customHeight="1" hidden="1">
      <c r="A53" s="186" t="s">
        <v>366</v>
      </c>
      <c r="B53" s="190" t="s">
        <v>367</v>
      </c>
      <c r="C53" s="48" t="s">
        <v>320</v>
      </c>
    </row>
    <row r="54" spans="1:3" ht="15.75" customHeight="1" hidden="1">
      <c r="A54"/>
      <c r="B54"/>
      <c r="C54"/>
    </row>
    <row r="55" spans="1:3" ht="15.75" customHeight="1" hidden="1">
      <c r="A55"/>
      <c r="B55"/>
      <c r="C55"/>
    </row>
    <row r="56" spans="1:3" ht="33" customHeight="1" hidden="1">
      <c r="A56" s="375" t="s">
        <v>368</v>
      </c>
      <c r="B56" s="375"/>
      <c r="C56" s="375"/>
    </row>
    <row r="57" spans="1:3" ht="15.75" customHeight="1" hidden="1">
      <c r="A57"/>
      <c r="B57"/>
      <c r="C57"/>
    </row>
    <row r="58" spans="1:3" ht="15.75" customHeight="1">
      <c r="A58" s="200" t="s">
        <v>86</v>
      </c>
      <c r="B58" s="201" t="s">
        <v>316</v>
      </c>
      <c r="C58" s="202" t="s">
        <v>317</v>
      </c>
    </row>
    <row r="59" spans="1:3" ht="15" customHeight="1">
      <c r="A59" s="198">
        <v>1</v>
      </c>
      <c r="B59" s="203" t="s">
        <v>273</v>
      </c>
      <c r="C59" s="204"/>
    </row>
    <row r="60" spans="1:3" ht="15" customHeight="1">
      <c r="A60" s="186" t="s">
        <v>29</v>
      </c>
      <c r="B60" s="76" t="s">
        <v>274</v>
      </c>
      <c r="C60" s="48" t="s">
        <v>320</v>
      </c>
    </row>
    <row r="61" spans="1:3" ht="15" customHeight="1">
      <c r="A61" s="186" t="s">
        <v>275</v>
      </c>
      <c r="B61" s="76" t="s">
        <v>276</v>
      </c>
      <c r="C61" s="48" t="s">
        <v>320</v>
      </c>
    </row>
    <row r="62" spans="1:3" ht="15" customHeight="1">
      <c r="A62" s="186" t="s">
        <v>277</v>
      </c>
      <c r="B62" s="76" t="s">
        <v>278</v>
      </c>
      <c r="C62" s="48" t="s">
        <v>320</v>
      </c>
    </row>
    <row r="63" spans="1:3" ht="30.75" customHeight="1">
      <c r="A63" s="186" t="s">
        <v>279</v>
      </c>
      <c r="B63" s="76" t="s">
        <v>280</v>
      </c>
      <c r="C63" s="48" t="s">
        <v>320</v>
      </c>
    </row>
    <row r="64" spans="1:3" ht="15" customHeight="1">
      <c r="A64" s="186" t="s">
        <v>281</v>
      </c>
      <c r="B64" s="76" t="s">
        <v>282</v>
      </c>
      <c r="C64" s="48" t="s">
        <v>320</v>
      </c>
    </row>
    <row r="65" spans="1:3" ht="15" customHeight="1">
      <c r="A65" s="186" t="s">
        <v>283</v>
      </c>
      <c r="B65" s="76" t="s">
        <v>284</v>
      </c>
      <c r="C65" s="48" t="s">
        <v>322</v>
      </c>
    </row>
    <row r="66" spans="1:3" ht="15" customHeight="1">
      <c r="A66" s="186">
        <v>2</v>
      </c>
      <c r="B66" s="205" t="s">
        <v>285</v>
      </c>
      <c r="C66" s="204"/>
    </row>
    <row r="67" spans="1:3" ht="15" customHeight="1">
      <c r="A67" s="186" t="s">
        <v>286</v>
      </c>
      <c r="B67" s="76" t="s">
        <v>287</v>
      </c>
      <c r="C67" s="48" t="s">
        <v>320</v>
      </c>
    </row>
    <row r="68" spans="1:3" ht="30.75" customHeight="1">
      <c r="A68" s="186" t="s">
        <v>288</v>
      </c>
      <c r="B68" s="76" t="s">
        <v>289</v>
      </c>
      <c r="C68" s="48" t="s">
        <v>320</v>
      </c>
    </row>
    <row r="69" spans="1:3" ht="15" customHeight="1">
      <c r="A69" s="186" t="s">
        <v>290</v>
      </c>
      <c r="B69" s="76" t="s">
        <v>291</v>
      </c>
      <c r="C69" s="48" t="s">
        <v>320</v>
      </c>
    </row>
    <row r="70" spans="1:3" ht="15" customHeight="1">
      <c r="A70" s="186">
        <v>3</v>
      </c>
      <c r="B70" s="205" t="s">
        <v>292</v>
      </c>
      <c r="C70" s="204"/>
    </row>
    <row r="71" spans="1:3" ht="15" customHeight="1">
      <c r="A71" s="186" t="s">
        <v>293</v>
      </c>
      <c r="B71" s="76" t="s">
        <v>294</v>
      </c>
      <c r="C71" s="48" t="s">
        <v>322</v>
      </c>
    </row>
    <row r="72" spans="1:3" ht="15" customHeight="1">
      <c r="A72" s="186" t="s">
        <v>295</v>
      </c>
      <c r="B72" s="76" t="s">
        <v>296</v>
      </c>
      <c r="C72" s="48" t="s">
        <v>320</v>
      </c>
    </row>
    <row r="73" spans="1:3" ht="15" customHeight="1">
      <c r="A73" s="186" t="s">
        <v>297</v>
      </c>
      <c r="B73" s="76" t="s">
        <v>298</v>
      </c>
      <c r="C73" s="48" t="s">
        <v>322</v>
      </c>
    </row>
    <row r="74" spans="1:3" ht="15" customHeight="1">
      <c r="A74" s="186" t="s">
        <v>299</v>
      </c>
      <c r="B74" s="76" t="s">
        <v>300</v>
      </c>
      <c r="C74" s="48" t="s">
        <v>322</v>
      </c>
    </row>
    <row r="75" spans="1:3" ht="15" customHeight="1">
      <c r="A75" s="186" t="s">
        <v>301</v>
      </c>
      <c r="B75" s="76" t="s">
        <v>302</v>
      </c>
      <c r="C75" s="48" t="s">
        <v>320</v>
      </c>
    </row>
    <row r="76" spans="1:3" ht="15" customHeight="1">
      <c r="A76" s="186">
        <v>4</v>
      </c>
      <c r="B76" s="205" t="s">
        <v>303</v>
      </c>
      <c r="C76" s="204"/>
    </row>
    <row r="77" spans="1:3" ht="15" customHeight="1">
      <c r="A77" s="186" t="s">
        <v>304</v>
      </c>
      <c r="B77" s="76" t="s">
        <v>305</v>
      </c>
      <c r="C77" s="48" t="s">
        <v>322</v>
      </c>
    </row>
    <row r="78" spans="1:3" ht="30.75" customHeight="1">
      <c r="A78" s="186" t="s">
        <v>306</v>
      </c>
      <c r="B78" s="76" t="s">
        <v>307</v>
      </c>
      <c r="C78" s="48" t="s">
        <v>320</v>
      </c>
    </row>
    <row r="79" spans="1:3" ht="15.75" customHeight="1">
      <c r="A79" s="186" t="s">
        <v>308</v>
      </c>
      <c r="B79" s="76" t="s">
        <v>309</v>
      </c>
      <c r="C79" s="48" t="s">
        <v>320</v>
      </c>
    </row>
    <row r="80" spans="1:3" ht="15.75" customHeight="1">
      <c r="A80" s="186" t="s">
        <v>310</v>
      </c>
      <c r="B80" s="76" t="s">
        <v>311</v>
      </c>
      <c r="C80" s="48" t="s">
        <v>320</v>
      </c>
    </row>
  </sheetData>
  <sheetProtection selectLockedCells="1" selectUnlockedCells="1"/>
  <mergeCells count="8">
    <mergeCell ref="B49:C49"/>
    <mergeCell ref="A56:C56"/>
    <mergeCell ref="A5:C5"/>
    <mergeCell ref="B19:C19"/>
    <mergeCell ref="B22:C22"/>
    <mergeCell ref="B29:C29"/>
    <mergeCell ref="B34:C34"/>
    <mergeCell ref="B41:C41"/>
  </mergeCells>
  <printOptions/>
  <pageMargins left="0.7875" right="0.19652777777777777" top="0.6888888888888889" bottom="0.49166666666666664" header="0.5118055555555555" footer="0.5118055555555555"/>
  <pageSetup horizontalDpi="300" verticalDpi="300" orientation="portrait" pageOrder="overThenDown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42"/>
  <sheetViews>
    <sheetView view="pageBreakPreview" zoomScale="75" zoomScaleNormal="75" zoomScaleSheetLayoutView="75" zoomScalePageLayoutView="0" workbookViewId="0" topLeftCell="A1">
      <selection activeCell="F6" sqref="F6"/>
    </sheetView>
  </sheetViews>
  <sheetFormatPr defaultColWidth="12" defaultRowHeight="15"/>
  <cols>
    <col min="1" max="1" width="6.09765625" style="1" customWidth="1"/>
    <col min="2" max="2" width="76.5" style="1" customWidth="1"/>
    <col min="3" max="4" width="9.59765625" style="1" customWidth="1"/>
    <col min="5" max="5" width="13.69921875" style="1" customWidth="1"/>
    <col min="6" max="6" width="11.3984375" style="1" customWidth="1"/>
    <col min="7" max="10" width="12" style="1" customWidth="1"/>
    <col min="11" max="11" width="17.69921875" style="1" customWidth="1"/>
    <col min="12" max="16384" width="12" style="1" customWidth="1"/>
  </cols>
  <sheetData>
    <row r="1" spans="1:256" ht="15" customHeight="1">
      <c r="A1"/>
      <c r="B1"/>
      <c r="C1"/>
      <c r="D1"/>
      <c r="E1"/>
      <c r="F1" s="41" t="s">
        <v>262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 customHeight="1">
      <c r="A2"/>
      <c r="B2"/>
      <c r="C2"/>
      <c r="D2"/>
      <c r="E2"/>
      <c r="F2" s="41" t="s">
        <v>1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/>
      <c r="B3"/>
      <c r="C3"/>
      <c r="D3"/>
      <c r="E3"/>
      <c r="F3" s="41" t="s">
        <v>190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0" s="183" customFormat="1" ht="18" customHeight="1">
      <c r="A4" s="370" t="s">
        <v>263</v>
      </c>
      <c r="B4" s="370"/>
      <c r="C4" s="370"/>
      <c r="D4" s="370"/>
      <c r="E4" s="370"/>
      <c r="F4" s="370"/>
      <c r="G4" s="182"/>
      <c r="H4" s="182"/>
      <c r="I4" s="182"/>
      <c r="J4" s="182"/>
    </row>
    <row r="5" spans="1:256" ht="18" customHeight="1">
      <c r="A5"/>
      <c r="B5"/>
      <c r="C5"/>
      <c r="D5"/>
      <c r="E5"/>
      <c r="F5" s="184" t="s">
        <v>4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" customHeight="1">
      <c r="A6"/>
      <c r="B6"/>
      <c r="C6"/>
      <c r="D6"/>
      <c r="E6"/>
      <c r="F6" s="184" t="s">
        <v>605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8" customHeight="1">
      <c r="A7"/>
      <c r="B7"/>
      <c r="C7"/>
      <c r="D7"/>
      <c r="E7"/>
      <c r="F7" s="184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8" customHeight="1">
      <c r="A8"/>
      <c r="B8"/>
      <c r="C8"/>
      <c r="D8"/>
      <c r="E8"/>
      <c r="F8" s="184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8" customHeight="1">
      <c r="A9"/>
      <c r="B9"/>
      <c r="C9"/>
      <c r="D9" s="371" t="s">
        <v>595</v>
      </c>
      <c r="E9" s="371"/>
      <c r="F9" s="371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8" customHeight="1">
      <c r="A10"/>
      <c r="B10"/>
      <c r="C10"/>
      <c r="D10" s="372" t="s">
        <v>5</v>
      </c>
      <c r="E10" s="372"/>
      <c r="F10" s="372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 customHeight="1">
      <c r="A11"/>
      <c r="B11"/>
      <c r="C11"/>
      <c r="D11"/>
      <c r="E11"/>
      <c r="F11" s="109" t="s">
        <v>6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 customHeight="1">
      <c r="A12" s="338" t="s">
        <v>264</v>
      </c>
      <c r="B12" s="338"/>
      <c r="C12" s="338"/>
      <c r="D12" s="338"/>
      <c r="E12" s="338"/>
      <c r="F12" s="338"/>
      <c r="G12"/>
      <c r="H12"/>
      <c r="I12"/>
      <c r="J12" s="85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 customHeight="1">
      <c r="A13" s="338" t="s">
        <v>593</v>
      </c>
      <c r="B13" s="338"/>
      <c r="C13" s="338"/>
      <c r="D13" s="338"/>
      <c r="E13" s="338"/>
      <c r="F13" s="338"/>
      <c r="G13"/>
      <c r="H13"/>
      <c r="I13"/>
      <c r="J13" s="85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.75" customHeight="1">
      <c r="A14" s="373" t="s">
        <v>265</v>
      </c>
      <c r="B14" s="373"/>
      <c r="C14" s="373"/>
      <c r="D14" s="373"/>
      <c r="E14" s="373"/>
      <c r="F14" s="373"/>
      <c r="G14" s="373"/>
      <c r="H14" s="373"/>
      <c r="I14"/>
      <c r="J14" s="85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8.5" customHeight="1">
      <c r="A15" s="333" t="s">
        <v>266</v>
      </c>
      <c r="B15" s="333" t="s">
        <v>267</v>
      </c>
      <c r="C15" s="333" t="s">
        <v>268</v>
      </c>
      <c r="D15" s="333"/>
      <c r="E15" s="333" t="s">
        <v>269</v>
      </c>
      <c r="F15" s="333" t="s">
        <v>270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8.5" customHeight="1">
      <c r="A16" s="333"/>
      <c r="B16" s="333"/>
      <c r="C16" s="333"/>
      <c r="D16" s="333"/>
      <c r="E16" s="333"/>
      <c r="F16" s="333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45" customHeight="1">
      <c r="A17" s="333"/>
      <c r="B17" s="333"/>
      <c r="C17" s="186" t="s">
        <v>271</v>
      </c>
      <c r="D17" s="186" t="s">
        <v>272</v>
      </c>
      <c r="E17" s="333"/>
      <c r="F17" s="333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 customHeight="1">
      <c r="A18" s="47">
        <v>1</v>
      </c>
      <c r="B18" s="47">
        <v>2</v>
      </c>
      <c r="C18" s="187">
        <v>3</v>
      </c>
      <c r="D18" s="187">
        <v>4</v>
      </c>
      <c r="E18" s="47">
        <v>5</v>
      </c>
      <c r="F18" s="47">
        <v>6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8" customHeight="1">
      <c r="A19" s="47">
        <v>1</v>
      </c>
      <c r="B19" s="188" t="s">
        <v>273</v>
      </c>
      <c r="C19" s="187">
        <v>2018</v>
      </c>
      <c r="D19" s="187">
        <v>2018</v>
      </c>
      <c r="E19" s="47" t="s">
        <v>27</v>
      </c>
      <c r="F19" s="47" t="s">
        <v>27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8" customHeight="1">
      <c r="A20" s="48" t="s">
        <v>29</v>
      </c>
      <c r="B20" s="189" t="s">
        <v>274</v>
      </c>
      <c r="C20" s="48" t="s">
        <v>27</v>
      </c>
      <c r="D20" s="48" t="s">
        <v>27</v>
      </c>
      <c r="E20" s="48" t="s">
        <v>27</v>
      </c>
      <c r="F20" s="48" t="s">
        <v>27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8" customHeight="1">
      <c r="A21" s="48" t="s">
        <v>275</v>
      </c>
      <c r="B21" s="189" t="s">
        <v>276</v>
      </c>
      <c r="C21" s="48" t="s">
        <v>27</v>
      </c>
      <c r="D21" s="48" t="s">
        <v>27</v>
      </c>
      <c r="E21" s="48" t="s">
        <v>27</v>
      </c>
      <c r="F21" s="48" t="s">
        <v>27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" customHeight="1">
      <c r="A22" s="48" t="s">
        <v>277</v>
      </c>
      <c r="B22" s="190" t="s">
        <v>278</v>
      </c>
      <c r="C22" s="187">
        <v>2018</v>
      </c>
      <c r="D22" s="187">
        <v>2018</v>
      </c>
      <c r="E22" s="48" t="s">
        <v>27</v>
      </c>
      <c r="F22" s="48" t="s">
        <v>27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34.5" customHeight="1">
      <c r="A23" s="48" t="s">
        <v>279</v>
      </c>
      <c r="B23" s="190" t="s">
        <v>280</v>
      </c>
      <c r="C23" s="48" t="s">
        <v>27</v>
      </c>
      <c r="D23" s="48" t="s">
        <v>27</v>
      </c>
      <c r="E23" s="48" t="s">
        <v>27</v>
      </c>
      <c r="F23" s="48" t="s">
        <v>27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8" customHeight="1">
      <c r="A24" s="48" t="s">
        <v>281</v>
      </c>
      <c r="B24" s="189" t="s">
        <v>282</v>
      </c>
      <c r="C24" s="187">
        <v>2018</v>
      </c>
      <c r="D24" s="187">
        <v>2018</v>
      </c>
      <c r="E24" s="48" t="s">
        <v>27</v>
      </c>
      <c r="F24" s="48" t="s">
        <v>27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8" customHeight="1">
      <c r="A25" s="48" t="s">
        <v>283</v>
      </c>
      <c r="B25" s="189" t="s">
        <v>284</v>
      </c>
      <c r="C25" s="187">
        <v>2018</v>
      </c>
      <c r="D25" s="187">
        <v>2018</v>
      </c>
      <c r="E25" s="48" t="s">
        <v>27</v>
      </c>
      <c r="F25" s="48" t="s">
        <v>27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8" customHeight="1">
      <c r="A26" s="47">
        <v>2</v>
      </c>
      <c r="B26" s="188" t="s">
        <v>285</v>
      </c>
      <c r="C26" s="187">
        <v>2018</v>
      </c>
      <c r="D26" s="187">
        <v>2018</v>
      </c>
      <c r="E26" s="47" t="s">
        <v>27</v>
      </c>
      <c r="F26" s="47" t="s">
        <v>27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8" customHeight="1">
      <c r="A27" s="48" t="s">
        <v>286</v>
      </c>
      <c r="B27" s="189" t="s">
        <v>287</v>
      </c>
      <c r="C27" s="187">
        <v>2018</v>
      </c>
      <c r="D27" s="187">
        <v>2018</v>
      </c>
      <c r="E27" s="48" t="s">
        <v>27</v>
      </c>
      <c r="F27" s="48" t="s">
        <v>27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30.75" customHeight="1">
      <c r="A28" s="48" t="s">
        <v>288</v>
      </c>
      <c r="B28" s="190" t="s">
        <v>289</v>
      </c>
      <c r="C28" s="48" t="s">
        <v>27</v>
      </c>
      <c r="D28" s="48" t="s">
        <v>27</v>
      </c>
      <c r="E28" s="48" t="s">
        <v>27</v>
      </c>
      <c r="F28" s="48" t="s">
        <v>27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30.75" customHeight="1">
      <c r="A29" s="48" t="s">
        <v>290</v>
      </c>
      <c r="B29" s="190" t="s">
        <v>291</v>
      </c>
      <c r="C29" s="48" t="s">
        <v>27</v>
      </c>
      <c r="D29" s="48" t="s">
        <v>27</v>
      </c>
      <c r="E29" s="48" t="s">
        <v>27</v>
      </c>
      <c r="F29" s="48" t="s">
        <v>27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30" customHeight="1">
      <c r="A30" s="47">
        <v>3</v>
      </c>
      <c r="B30" s="191" t="s">
        <v>292</v>
      </c>
      <c r="C30" s="187">
        <v>2018</v>
      </c>
      <c r="D30" s="187">
        <v>2018</v>
      </c>
      <c r="E30" s="47" t="s">
        <v>27</v>
      </c>
      <c r="F30" s="47" t="s">
        <v>27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30.75" customHeight="1">
      <c r="A31" s="48" t="s">
        <v>293</v>
      </c>
      <c r="B31" s="190" t="s">
        <v>294</v>
      </c>
      <c r="C31" s="48" t="s">
        <v>27</v>
      </c>
      <c r="D31" s="48" t="s">
        <v>27</v>
      </c>
      <c r="E31" s="48" t="s">
        <v>27</v>
      </c>
      <c r="F31" s="48" t="s">
        <v>27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8" customHeight="1">
      <c r="A32" s="48" t="s">
        <v>295</v>
      </c>
      <c r="B32" s="189" t="s">
        <v>296</v>
      </c>
      <c r="C32" s="187">
        <v>2018</v>
      </c>
      <c r="D32" s="187">
        <v>2018</v>
      </c>
      <c r="E32" s="48" t="s">
        <v>27</v>
      </c>
      <c r="F32" s="48" t="s">
        <v>27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8" customHeight="1">
      <c r="A33" s="48" t="s">
        <v>297</v>
      </c>
      <c r="B33" s="189" t="s">
        <v>298</v>
      </c>
      <c r="C33" s="187">
        <v>2018</v>
      </c>
      <c r="D33" s="187">
        <v>2018</v>
      </c>
      <c r="E33" s="48" t="s">
        <v>27</v>
      </c>
      <c r="F33" s="48" t="s">
        <v>27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" customHeight="1">
      <c r="A34" s="48" t="s">
        <v>299</v>
      </c>
      <c r="B34" s="189" t="s">
        <v>300</v>
      </c>
      <c r="C34" s="187">
        <v>2018</v>
      </c>
      <c r="D34" s="187">
        <v>2018</v>
      </c>
      <c r="E34" s="48" t="s">
        <v>27</v>
      </c>
      <c r="F34" s="48" t="s">
        <v>27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8" customHeight="1">
      <c r="A35" s="48" t="s">
        <v>301</v>
      </c>
      <c r="B35" s="189" t="s">
        <v>302</v>
      </c>
      <c r="C35" s="187">
        <v>2018</v>
      </c>
      <c r="D35" s="187">
        <v>2018</v>
      </c>
      <c r="E35" s="48" t="s">
        <v>27</v>
      </c>
      <c r="F35" s="48" t="s">
        <v>27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" customHeight="1">
      <c r="A36" s="47">
        <v>4</v>
      </c>
      <c r="B36" s="188" t="s">
        <v>303</v>
      </c>
      <c r="C36" s="187">
        <v>2018</v>
      </c>
      <c r="D36" s="187">
        <v>2018</v>
      </c>
      <c r="E36" s="47" t="s">
        <v>27</v>
      </c>
      <c r="F36" s="47" t="s">
        <v>27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" customHeight="1">
      <c r="A37" s="48" t="s">
        <v>304</v>
      </c>
      <c r="B37" s="189" t="s">
        <v>305</v>
      </c>
      <c r="C37" s="187">
        <v>2018</v>
      </c>
      <c r="D37" s="187">
        <v>2018</v>
      </c>
      <c r="E37" s="48" t="s">
        <v>27</v>
      </c>
      <c r="F37" s="48" t="s">
        <v>27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30.75" customHeight="1">
      <c r="A38" s="48" t="s">
        <v>306</v>
      </c>
      <c r="B38" s="190" t="s">
        <v>307</v>
      </c>
      <c r="C38" s="187">
        <v>2018</v>
      </c>
      <c r="D38" s="187">
        <v>2018</v>
      </c>
      <c r="E38" s="48" t="s">
        <v>27</v>
      </c>
      <c r="F38" s="48" t="s">
        <v>27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" customHeight="1">
      <c r="A39" s="48" t="s">
        <v>308</v>
      </c>
      <c r="B39" s="189" t="s">
        <v>309</v>
      </c>
      <c r="C39" s="187">
        <v>2018</v>
      </c>
      <c r="D39" s="187">
        <v>2018</v>
      </c>
      <c r="E39" s="48" t="s">
        <v>27</v>
      </c>
      <c r="F39" s="48" t="s">
        <v>27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" customHeight="1">
      <c r="A40" s="48" t="s">
        <v>310</v>
      </c>
      <c r="B40" s="192" t="s">
        <v>311</v>
      </c>
      <c r="C40" s="187">
        <v>2018</v>
      </c>
      <c r="D40" s="187">
        <v>2018</v>
      </c>
      <c r="E40" s="48" t="s">
        <v>27</v>
      </c>
      <c r="F40" s="48" t="s">
        <v>27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5" s="64" customFormat="1" ht="15" customHeight="1">
      <c r="A41" s="193"/>
      <c r="B41" s="193"/>
      <c r="C41" s="193"/>
      <c r="D41" s="193"/>
      <c r="E41" s="193"/>
    </row>
    <row r="42" spans="1:6" ht="15" customHeight="1">
      <c r="A42" s="369" t="s">
        <v>312</v>
      </c>
      <c r="B42" s="369"/>
      <c r="C42" s="369"/>
      <c r="D42" s="369"/>
      <c r="E42" s="369"/>
      <c r="F42" s="369"/>
    </row>
  </sheetData>
  <sheetProtection selectLockedCells="1" selectUnlockedCells="1"/>
  <mergeCells count="12">
    <mergeCell ref="A4:F4"/>
    <mergeCell ref="D9:F9"/>
    <mergeCell ref="D10:F10"/>
    <mergeCell ref="A12:F12"/>
    <mergeCell ref="A13:F13"/>
    <mergeCell ref="A14:H14"/>
    <mergeCell ref="A15:A17"/>
    <mergeCell ref="B15:B17"/>
    <mergeCell ref="C15:D16"/>
    <mergeCell ref="E15:E17"/>
    <mergeCell ref="F15:F17"/>
    <mergeCell ref="A42:F42"/>
  </mergeCells>
  <printOptions/>
  <pageMargins left="0.7875" right="0.19652777777777777" top="0.6888888888888889" bottom="0.6888888888888889" header="0.5118055555555555" footer="0.5118055555555555"/>
  <pageSetup fitToHeight="1" fitToWidth="1" horizontalDpi="300" verticalDpi="300" orientation="portrait" pageOrder="overThenDown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IV80"/>
  <sheetViews>
    <sheetView view="pageBreakPreview" zoomScale="75" zoomScaleNormal="75" zoomScaleSheetLayoutView="75" zoomScalePageLayoutView="0" workbookViewId="0" topLeftCell="A1">
      <selection activeCell="C8" sqref="C8"/>
    </sheetView>
  </sheetViews>
  <sheetFormatPr defaultColWidth="12" defaultRowHeight="15"/>
  <cols>
    <col min="1" max="1" width="7.5" style="1" customWidth="1"/>
    <col min="2" max="2" width="104.5" style="1" customWidth="1"/>
    <col min="3" max="3" width="11" style="1" customWidth="1"/>
    <col min="4" max="16384" width="12" style="1" customWidth="1"/>
  </cols>
  <sheetData>
    <row r="1" spans="1:256" ht="15" customHeight="1">
      <c r="A1"/>
      <c r="B1"/>
      <c r="C1" s="41" t="s">
        <v>313</v>
      </c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 customHeight="1">
      <c r="A2"/>
      <c r="B2"/>
      <c r="C2" s="41" t="s">
        <v>1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/>
      <c r="B3"/>
      <c r="C3" s="41" t="s">
        <v>190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>
      <c r="A4"/>
      <c r="B4"/>
      <c r="C4" s="41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3" s="183" customFormat="1" ht="38.25" customHeight="1">
      <c r="A5" s="376" t="s">
        <v>314</v>
      </c>
      <c r="B5" s="376"/>
      <c r="C5" s="376"/>
    </row>
    <row r="6" spans="1:3" ht="18" customHeight="1">
      <c r="A6" s="195"/>
      <c r="B6" s="195"/>
      <c r="C6" s="195"/>
    </row>
    <row r="7" spans="1:3" ht="18" customHeight="1">
      <c r="A7"/>
      <c r="B7"/>
      <c r="C7" s="184" t="s">
        <v>4</v>
      </c>
    </row>
    <row r="8" spans="1:3" ht="18" customHeight="1">
      <c r="A8"/>
      <c r="B8"/>
      <c r="C8" s="184" t="s">
        <v>605</v>
      </c>
    </row>
    <row r="9" spans="1:3" ht="18" customHeight="1">
      <c r="A9"/>
      <c r="B9"/>
      <c r="C9" s="184"/>
    </row>
    <row r="10" spans="1:3" ht="18" customHeight="1">
      <c r="A10"/>
      <c r="B10"/>
      <c r="C10" s="184"/>
    </row>
    <row r="11" spans="1:3" ht="18" customHeight="1">
      <c r="A11"/>
      <c r="B11"/>
      <c r="C11" s="185" t="s">
        <v>595</v>
      </c>
    </row>
    <row r="12" spans="1:3" ht="18" customHeight="1">
      <c r="A12"/>
      <c r="B12"/>
      <c r="C12" s="196" t="s">
        <v>5</v>
      </c>
    </row>
    <row r="13" spans="1:3" ht="15" customHeight="1">
      <c r="A13"/>
      <c r="B13"/>
      <c r="C13" s="109" t="s">
        <v>6</v>
      </c>
    </row>
    <row r="14" spans="1:3" ht="15" customHeight="1">
      <c r="A14"/>
      <c r="B14"/>
      <c r="C14" s="109"/>
    </row>
    <row r="15" spans="1:3" ht="15" customHeight="1">
      <c r="A15" s="64" t="s">
        <v>264</v>
      </c>
      <c r="B15"/>
      <c r="C15" s="109"/>
    </row>
    <row r="16" spans="1:3" ht="15.75" customHeight="1">
      <c r="A16" s="64" t="s">
        <v>593</v>
      </c>
      <c r="B16"/>
      <c r="C16"/>
    </row>
    <row r="17" spans="1:3" ht="15.75" customHeight="1" hidden="1">
      <c r="A17"/>
      <c r="B17"/>
      <c r="C17"/>
    </row>
    <row r="18" spans="1:3" ht="21.75" customHeight="1" hidden="1">
      <c r="A18" s="91" t="s">
        <v>315</v>
      </c>
      <c r="B18" s="47" t="s">
        <v>316</v>
      </c>
      <c r="C18" s="197" t="s">
        <v>317</v>
      </c>
    </row>
    <row r="19" spans="1:3" ht="15.75" customHeight="1" hidden="1">
      <c r="A19" s="198" t="s">
        <v>121</v>
      </c>
      <c r="B19" s="377" t="s">
        <v>318</v>
      </c>
      <c r="C19" s="377"/>
    </row>
    <row r="20" spans="1:3" ht="15.75" customHeight="1" hidden="1">
      <c r="A20" s="186" t="s">
        <v>29</v>
      </c>
      <c r="B20" s="190" t="s">
        <v>319</v>
      </c>
      <c r="C20" s="48" t="s">
        <v>320</v>
      </c>
    </row>
    <row r="21" spans="1:3" ht="15.75" customHeight="1" hidden="1">
      <c r="A21" s="186" t="s">
        <v>275</v>
      </c>
      <c r="B21" s="190" t="s">
        <v>321</v>
      </c>
      <c r="C21" s="48" t="s">
        <v>322</v>
      </c>
    </row>
    <row r="22" spans="1:3" ht="15.75" customHeight="1" hidden="1">
      <c r="A22" s="186" t="s">
        <v>323</v>
      </c>
      <c r="B22" s="374" t="s">
        <v>324</v>
      </c>
      <c r="C22" s="374"/>
    </row>
    <row r="23" spans="1:3" ht="15.75" customHeight="1" hidden="1">
      <c r="A23" s="186" t="s">
        <v>286</v>
      </c>
      <c r="B23" s="190" t="s">
        <v>325</v>
      </c>
      <c r="C23" s="48" t="s">
        <v>320</v>
      </c>
    </row>
    <row r="24" spans="1:3" ht="15.75" customHeight="1" hidden="1">
      <c r="A24" s="186" t="s">
        <v>288</v>
      </c>
      <c r="B24" s="190" t="s">
        <v>326</v>
      </c>
      <c r="C24" s="48" t="s">
        <v>322</v>
      </c>
    </row>
    <row r="25" spans="1:3" ht="31.5" customHeight="1" hidden="1">
      <c r="A25" s="186" t="s">
        <v>290</v>
      </c>
      <c r="B25" s="190" t="s">
        <v>327</v>
      </c>
      <c r="C25" s="48" t="s">
        <v>320</v>
      </c>
    </row>
    <row r="26" spans="1:3" ht="31.5" customHeight="1" hidden="1">
      <c r="A26" s="186" t="s">
        <v>328</v>
      </c>
      <c r="B26" s="190" t="s">
        <v>329</v>
      </c>
      <c r="C26" s="48" t="s">
        <v>322</v>
      </c>
    </row>
    <row r="27" spans="1:3" ht="15.75" customHeight="1" hidden="1">
      <c r="A27" s="186" t="s">
        <v>330</v>
      </c>
      <c r="B27" s="190" t="s">
        <v>331</v>
      </c>
      <c r="C27" s="48" t="s">
        <v>320</v>
      </c>
    </row>
    <row r="28" spans="1:3" ht="34.5" customHeight="1" hidden="1">
      <c r="A28" s="186" t="s">
        <v>332</v>
      </c>
      <c r="B28" s="190" t="s">
        <v>333</v>
      </c>
      <c r="C28" s="48" t="s">
        <v>320</v>
      </c>
    </row>
    <row r="29" spans="1:3" ht="15.75" customHeight="1" hidden="1">
      <c r="A29" s="186">
        <v>3</v>
      </c>
      <c r="B29" s="374" t="s">
        <v>285</v>
      </c>
      <c r="C29" s="374"/>
    </row>
    <row r="30" spans="1:3" ht="31.5" customHeight="1" hidden="1">
      <c r="A30" s="186" t="s">
        <v>293</v>
      </c>
      <c r="B30" s="190" t="s">
        <v>334</v>
      </c>
      <c r="C30" s="48" t="s">
        <v>320</v>
      </c>
    </row>
    <row r="31" spans="1:3" ht="31.5" customHeight="1" hidden="1">
      <c r="A31" s="186" t="s">
        <v>295</v>
      </c>
      <c r="B31" s="190" t="s">
        <v>335</v>
      </c>
      <c r="C31" s="48" t="s">
        <v>320</v>
      </c>
    </row>
    <row r="32" spans="1:3" ht="24.75" customHeight="1" hidden="1">
      <c r="A32" s="186" t="s">
        <v>297</v>
      </c>
      <c r="B32" s="190" t="s">
        <v>336</v>
      </c>
      <c r="C32" s="48" t="s">
        <v>320</v>
      </c>
    </row>
    <row r="33" spans="1:3" ht="15.75" customHeight="1" hidden="1">
      <c r="A33" s="186" t="s">
        <v>337</v>
      </c>
      <c r="B33" s="190" t="s">
        <v>338</v>
      </c>
      <c r="C33" s="48" t="s">
        <v>320</v>
      </c>
    </row>
    <row r="34" spans="1:3" ht="15.75" customHeight="1" hidden="1">
      <c r="A34" s="186">
        <v>4</v>
      </c>
      <c r="B34" s="374" t="s">
        <v>339</v>
      </c>
      <c r="C34" s="374"/>
    </row>
    <row r="35" spans="1:3" ht="15.75" customHeight="1" hidden="1">
      <c r="A35" s="186" t="s">
        <v>304</v>
      </c>
      <c r="B35" s="190" t="s">
        <v>340</v>
      </c>
      <c r="C35" s="48" t="s">
        <v>322</v>
      </c>
    </row>
    <row r="36" spans="1:3" ht="31.5" customHeight="1" hidden="1">
      <c r="A36" s="186" t="s">
        <v>306</v>
      </c>
      <c r="B36" s="190" t="s">
        <v>341</v>
      </c>
      <c r="C36" s="48" t="s">
        <v>322</v>
      </c>
    </row>
    <row r="37" spans="1:3" ht="15.75" customHeight="1" hidden="1">
      <c r="A37" s="186" t="s">
        <v>308</v>
      </c>
      <c r="B37" s="190" t="s">
        <v>342</v>
      </c>
      <c r="C37" s="48" t="s">
        <v>320</v>
      </c>
    </row>
    <row r="38" spans="1:3" ht="31.5" customHeight="1" hidden="1">
      <c r="A38" s="186" t="s">
        <v>310</v>
      </c>
      <c r="B38" s="190" t="s">
        <v>343</v>
      </c>
      <c r="C38" s="48" t="s">
        <v>320</v>
      </c>
    </row>
    <row r="39" spans="1:3" ht="15.75" customHeight="1" hidden="1">
      <c r="A39" s="186" t="s">
        <v>344</v>
      </c>
      <c r="B39" s="190" t="s">
        <v>345</v>
      </c>
      <c r="C39" s="48" t="s">
        <v>322</v>
      </c>
    </row>
    <row r="40" spans="1:3" ht="15.75" customHeight="1" hidden="1">
      <c r="A40" s="186" t="s">
        <v>346</v>
      </c>
      <c r="B40" s="190" t="s">
        <v>347</v>
      </c>
      <c r="C40" s="48" t="s">
        <v>322</v>
      </c>
    </row>
    <row r="41" spans="1:3" ht="15.75" customHeight="1" hidden="1">
      <c r="A41" s="186">
        <v>5</v>
      </c>
      <c r="B41" s="374" t="s">
        <v>348</v>
      </c>
      <c r="C41" s="374"/>
    </row>
    <row r="42" spans="1:3" ht="15.75" customHeight="1" hidden="1">
      <c r="A42" s="186" t="s">
        <v>349</v>
      </c>
      <c r="B42" s="190" t="s">
        <v>350</v>
      </c>
      <c r="C42" s="199" t="s">
        <v>320</v>
      </c>
    </row>
    <row r="43" spans="1:3" ht="31.5" customHeight="1" hidden="1">
      <c r="A43" s="186" t="s">
        <v>351</v>
      </c>
      <c r="B43" s="190" t="s">
        <v>352</v>
      </c>
      <c r="C43" s="199" t="s">
        <v>320</v>
      </c>
    </row>
    <row r="44" spans="1:3" ht="31.5" customHeight="1" hidden="1">
      <c r="A44" s="186" t="s">
        <v>353</v>
      </c>
      <c r="B44" s="190" t="s">
        <v>354</v>
      </c>
      <c r="C44" s="48" t="s">
        <v>322</v>
      </c>
    </row>
    <row r="45" spans="1:3" ht="31.5" customHeight="1" hidden="1">
      <c r="A45" s="186" t="s">
        <v>355</v>
      </c>
      <c r="B45" s="190" t="s">
        <v>356</v>
      </c>
      <c r="C45" s="48" t="s">
        <v>320</v>
      </c>
    </row>
    <row r="46" spans="1:3" ht="31.5" customHeight="1" hidden="1">
      <c r="A46" s="186" t="s">
        <v>357</v>
      </c>
      <c r="B46" s="190" t="s">
        <v>358</v>
      </c>
      <c r="C46" s="48" t="s">
        <v>322</v>
      </c>
    </row>
    <row r="47" spans="1:3" ht="31.5" customHeight="1" hidden="1">
      <c r="A47" s="186" t="s">
        <v>359</v>
      </c>
      <c r="B47" s="190" t="s">
        <v>360</v>
      </c>
      <c r="C47" s="48" t="s">
        <v>322</v>
      </c>
    </row>
    <row r="48" spans="1:3" ht="15.75" customHeight="1" hidden="1">
      <c r="A48"/>
      <c r="B48"/>
      <c r="C48"/>
    </row>
    <row r="49" spans="1:3" ht="15.75" customHeight="1" hidden="1">
      <c r="A49" s="186">
        <v>6</v>
      </c>
      <c r="B49" s="374" t="s">
        <v>303</v>
      </c>
      <c r="C49" s="374"/>
    </row>
    <row r="50" spans="1:3" ht="31.5" customHeight="1" hidden="1">
      <c r="A50" s="186" t="s">
        <v>361</v>
      </c>
      <c r="B50" s="190" t="s">
        <v>362</v>
      </c>
      <c r="C50" s="48" t="s">
        <v>322</v>
      </c>
    </row>
    <row r="51" spans="1:3" ht="15.75" customHeight="1" hidden="1">
      <c r="A51" s="186" t="s">
        <v>363</v>
      </c>
      <c r="B51" s="190" t="s">
        <v>305</v>
      </c>
      <c r="C51" s="48" t="s">
        <v>322</v>
      </c>
    </row>
    <row r="52" spans="1:3" ht="31.5" customHeight="1" hidden="1">
      <c r="A52" s="186" t="s">
        <v>364</v>
      </c>
      <c r="B52" s="190" t="s">
        <v>365</v>
      </c>
      <c r="C52" s="48" t="s">
        <v>320</v>
      </c>
    </row>
    <row r="53" spans="1:3" ht="46.5" customHeight="1" hidden="1">
      <c r="A53" s="186" t="s">
        <v>366</v>
      </c>
      <c r="B53" s="190" t="s">
        <v>367</v>
      </c>
      <c r="C53" s="48" t="s">
        <v>320</v>
      </c>
    </row>
    <row r="54" spans="1:3" ht="15.75" customHeight="1" hidden="1">
      <c r="A54"/>
      <c r="B54"/>
      <c r="C54"/>
    </row>
    <row r="55" spans="1:3" ht="15.75" customHeight="1" hidden="1">
      <c r="A55"/>
      <c r="B55"/>
      <c r="C55"/>
    </row>
    <row r="56" spans="1:3" ht="33" customHeight="1" hidden="1">
      <c r="A56" s="375" t="s">
        <v>368</v>
      </c>
      <c r="B56" s="375"/>
      <c r="C56" s="375"/>
    </row>
    <row r="57" spans="1:3" ht="15.75" customHeight="1" hidden="1">
      <c r="A57"/>
      <c r="B57"/>
      <c r="C57"/>
    </row>
    <row r="58" spans="1:3" ht="15.75" customHeight="1">
      <c r="A58" s="200" t="s">
        <v>86</v>
      </c>
      <c r="B58" s="201" t="s">
        <v>316</v>
      </c>
      <c r="C58" s="202" t="s">
        <v>317</v>
      </c>
    </row>
    <row r="59" spans="1:3" ht="15" customHeight="1">
      <c r="A59" s="198">
        <v>1</v>
      </c>
      <c r="B59" s="203" t="s">
        <v>273</v>
      </c>
      <c r="C59" s="204"/>
    </row>
    <row r="60" spans="1:3" ht="15" customHeight="1">
      <c r="A60" s="186" t="s">
        <v>29</v>
      </c>
      <c r="B60" s="76" t="s">
        <v>274</v>
      </c>
      <c r="C60" s="48" t="s">
        <v>320</v>
      </c>
    </row>
    <row r="61" spans="1:3" ht="15" customHeight="1">
      <c r="A61" s="186" t="s">
        <v>275</v>
      </c>
      <c r="B61" s="76" t="s">
        <v>276</v>
      </c>
      <c r="C61" s="48" t="s">
        <v>320</v>
      </c>
    </row>
    <row r="62" spans="1:3" ht="15" customHeight="1">
      <c r="A62" s="186" t="s">
        <v>277</v>
      </c>
      <c r="B62" s="76" t="s">
        <v>278</v>
      </c>
      <c r="C62" s="48" t="s">
        <v>320</v>
      </c>
    </row>
    <row r="63" spans="1:3" ht="30.75" customHeight="1">
      <c r="A63" s="186" t="s">
        <v>279</v>
      </c>
      <c r="B63" s="76" t="s">
        <v>280</v>
      </c>
      <c r="C63" s="48" t="s">
        <v>320</v>
      </c>
    </row>
    <row r="64" spans="1:3" ht="15" customHeight="1">
      <c r="A64" s="186" t="s">
        <v>281</v>
      </c>
      <c r="B64" s="76" t="s">
        <v>282</v>
      </c>
      <c r="C64" s="48" t="s">
        <v>320</v>
      </c>
    </row>
    <row r="65" spans="1:3" ht="15" customHeight="1">
      <c r="A65" s="186" t="s">
        <v>283</v>
      </c>
      <c r="B65" s="76" t="s">
        <v>284</v>
      </c>
      <c r="C65" s="48" t="s">
        <v>322</v>
      </c>
    </row>
    <row r="66" spans="1:3" ht="15" customHeight="1">
      <c r="A66" s="186">
        <v>2</v>
      </c>
      <c r="B66" s="205" t="s">
        <v>285</v>
      </c>
      <c r="C66" s="204"/>
    </row>
    <row r="67" spans="1:3" ht="15" customHeight="1">
      <c r="A67" s="186" t="s">
        <v>286</v>
      </c>
      <c r="B67" s="76" t="s">
        <v>287</v>
      </c>
      <c r="C67" s="48" t="s">
        <v>320</v>
      </c>
    </row>
    <row r="68" spans="1:3" ht="30.75" customHeight="1">
      <c r="A68" s="186" t="s">
        <v>288</v>
      </c>
      <c r="B68" s="76" t="s">
        <v>289</v>
      </c>
      <c r="C68" s="48" t="s">
        <v>320</v>
      </c>
    </row>
    <row r="69" spans="1:3" ht="15" customHeight="1">
      <c r="A69" s="186" t="s">
        <v>290</v>
      </c>
      <c r="B69" s="76" t="s">
        <v>291</v>
      </c>
      <c r="C69" s="48" t="s">
        <v>320</v>
      </c>
    </row>
    <row r="70" spans="1:3" ht="15" customHeight="1">
      <c r="A70" s="186">
        <v>3</v>
      </c>
      <c r="B70" s="205" t="s">
        <v>292</v>
      </c>
      <c r="C70" s="204"/>
    </row>
    <row r="71" spans="1:3" ht="15" customHeight="1">
      <c r="A71" s="186" t="s">
        <v>293</v>
      </c>
      <c r="B71" s="76" t="s">
        <v>294</v>
      </c>
      <c r="C71" s="48" t="s">
        <v>322</v>
      </c>
    </row>
    <row r="72" spans="1:3" ht="15" customHeight="1">
      <c r="A72" s="186" t="s">
        <v>295</v>
      </c>
      <c r="B72" s="76" t="s">
        <v>296</v>
      </c>
      <c r="C72" s="48" t="s">
        <v>320</v>
      </c>
    </row>
    <row r="73" spans="1:3" ht="15" customHeight="1">
      <c r="A73" s="186" t="s">
        <v>297</v>
      </c>
      <c r="B73" s="76" t="s">
        <v>298</v>
      </c>
      <c r="C73" s="48" t="s">
        <v>322</v>
      </c>
    </row>
    <row r="74" spans="1:3" ht="15" customHeight="1">
      <c r="A74" s="186" t="s">
        <v>299</v>
      </c>
      <c r="B74" s="76" t="s">
        <v>300</v>
      </c>
      <c r="C74" s="48" t="s">
        <v>322</v>
      </c>
    </row>
    <row r="75" spans="1:3" ht="15" customHeight="1">
      <c r="A75" s="186" t="s">
        <v>301</v>
      </c>
      <c r="B75" s="76" t="s">
        <v>302</v>
      </c>
      <c r="C75" s="48" t="s">
        <v>320</v>
      </c>
    </row>
    <row r="76" spans="1:3" ht="15" customHeight="1">
      <c r="A76" s="186">
        <v>4</v>
      </c>
      <c r="B76" s="205" t="s">
        <v>303</v>
      </c>
      <c r="C76" s="204"/>
    </row>
    <row r="77" spans="1:3" ht="15" customHeight="1">
      <c r="A77" s="186" t="s">
        <v>304</v>
      </c>
      <c r="B77" s="76" t="s">
        <v>305</v>
      </c>
      <c r="C77" s="48" t="s">
        <v>322</v>
      </c>
    </row>
    <row r="78" spans="1:3" ht="30.75" customHeight="1">
      <c r="A78" s="186" t="s">
        <v>306</v>
      </c>
      <c r="B78" s="76" t="s">
        <v>307</v>
      </c>
      <c r="C78" s="48" t="s">
        <v>320</v>
      </c>
    </row>
    <row r="79" spans="1:3" ht="15.75" customHeight="1">
      <c r="A79" s="186" t="s">
        <v>308</v>
      </c>
      <c r="B79" s="76" t="s">
        <v>309</v>
      </c>
      <c r="C79" s="48" t="s">
        <v>320</v>
      </c>
    </row>
    <row r="80" spans="1:3" ht="15.75" customHeight="1">
      <c r="A80" s="186" t="s">
        <v>310</v>
      </c>
      <c r="B80" s="76" t="s">
        <v>311</v>
      </c>
      <c r="C80" s="48" t="s">
        <v>320</v>
      </c>
    </row>
  </sheetData>
  <sheetProtection selectLockedCells="1" selectUnlockedCells="1"/>
  <mergeCells count="8">
    <mergeCell ref="B49:C49"/>
    <mergeCell ref="A56:C56"/>
    <mergeCell ref="A5:C5"/>
    <mergeCell ref="B19:C19"/>
    <mergeCell ref="B22:C22"/>
    <mergeCell ref="B29:C29"/>
    <mergeCell ref="B34:C34"/>
    <mergeCell ref="B41:C41"/>
  </mergeCells>
  <printOptions/>
  <pageMargins left="0.7875" right="0.19652777777777777" top="0.6888888888888889" bottom="0.49166666666666664" header="0.5118055555555555" footer="0.5118055555555555"/>
  <pageSetup horizontalDpi="300" verticalDpi="300" orientation="portrait" pageOrder="overThenDown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IV42"/>
  <sheetViews>
    <sheetView view="pageBreakPreview" zoomScale="75" zoomScaleNormal="75" zoomScaleSheetLayoutView="75" zoomScalePageLayoutView="0" workbookViewId="0" topLeftCell="A1">
      <selection activeCell="F6" sqref="F6"/>
    </sheetView>
  </sheetViews>
  <sheetFormatPr defaultColWidth="12" defaultRowHeight="15"/>
  <cols>
    <col min="1" max="1" width="6.09765625" style="1" customWidth="1"/>
    <col min="2" max="2" width="76.5" style="1" customWidth="1"/>
    <col min="3" max="4" width="9.59765625" style="1" customWidth="1"/>
    <col min="5" max="5" width="13.69921875" style="1" customWidth="1"/>
    <col min="6" max="6" width="11.3984375" style="1" customWidth="1"/>
    <col min="7" max="10" width="12" style="1" customWidth="1"/>
    <col min="11" max="11" width="17.69921875" style="1" customWidth="1"/>
    <col min="12" max="16384" width="12" style="1" customWidth="1"/>
  </cols>
  <sheetData>
    <row r="1" spans="1:256" ht="15" customHeight="1">
      <c r="A1"/>
      <c r="B1"/>
      <c r="C1"/>
      <c r="D1"/>
      <c r="E1"/>
      <c r="F1" s="41" t="s">
        <v>262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 customHeight="1">
      <c r="A2"/>
      <c r="B2"/>
      <c r="C2"/>
      <c r="D2"/>
      <c r="E2"/>
      <c r="F2" s="41" t="s">
        <v>1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/>
      <c r="B3"/>
      <c r="C3"/>
      <c r="D3"/>
      <c r="E3"/>
      <c r="F3" s="41" t="s">
        <v>190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0" s="183" customFormat="1" ht="18" customHeight="1">
      <c r="A4" s="370" t="s">
        <v>263</v>
      </c>
      <c r="B4" s="370"/>
      <c r="C4" s="370"/>
      <c r="D4" s="370"/>
      <c r="E4" s="370"/>
      <c r="F4" s="370"/>
      <c r="G4" s="182"/>
      <c r="H4" s="182"/>
      <c r="I4" s="182"/>
      <c r="J4" s="182"/>
    </row>
    <row r="5" spans="1:256" ht="18" customHeight="1">
      <c r="A5"/>
      <c r="B5"/>
      <c r="C5"/>
      <c r="D5"/>
      <c r="E5"/>
      <c r="F5" s="184" t="s">
        <v>4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" customHeight="1">
      <c r="A6"/>
      <c r="B6"/>
      <c r="C6"/>
      <c r="D6"/>
      <c r="E6"/>
      <c r="F6" s="184" t="s">
        <v>605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8" customHeight="1">
      <c r="A7"/>
      <c r="B7"/>
      <c r="C7"/>
      <c r="D7"/>
      <c r="E7"/>
      <c r="F7" s="184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8" customHeight="1">
      <c r="A8"/>
      <c r="B8"/>
      <c r="C8"/>
      <c r="D8"/>
      <c r="E8"/>
      <c r="F8" s="184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8" customHeight="1">
      <c r="A9"/>
      <c r="B9"/>
      <c r="C9"/>
      <c r="D9" s="371" t="s">
        <v>595</v>
      </c>
      <c r="E9" s="371"/>
      <c r="F9" s="371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8" customHeight="1">
      <c r="A10"/>
      <c r="B10"/>
      <c r="C10"/>
      <c r="D10" s="372" t="s">
        <v>5</v>
      </c>
      <c r="E10" s="372"/>
      <c r="F10" s="372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 customHeight="1">
      <c r="A11"/>
      <c r="B11"/>
      <c r="C11"/>
      <c r="D11"/>
      <c r="E11"/>
      <c r="F11" s="109" t="s">
        <v>6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 customHeight="1">
      <c r="A12" s="338" t="s">
        <v>264</v>
      </c>
      <c r="B12" s="338"/>
      <c r="C12" s="338"/>
      <c r="D12" s="338"/>
      <c r="E12" s="338"/>
      <c r="F12" s="338"/>
      <c r="G12"/>
      <c r="H12"/>
      <c r="I12"/>
      <c r="J12" s="85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 customHeight="1">
      <c r="A13" s="338" t="s">
        <v>594</v>
      </c>
      <c r="B13" s="338"/>
      <c r="C13" s="338"/>
      <c r="D13" s="338"/>
      <c r="E13" s="338"/>
      <c r="F13" s="338"/>
      <c r="G13"/>
      <c r="H13"/>
      <c r="I13"/>
      <c r="J13" s="85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.75" customHeight="1">
      <c r="A14" s="373" t="s">
        <v>265</v>
      </c>
      <c r="B14" s="373"/>
      <c r="C14" s="373"/>
      <c r="D14" s="373"/>
      <c r="E14" s="373"/>
      <c r="F14" s="373"/>
      <c r="G14" s="373"/>
      <c r="H14" s="373"/>
      <c r="I14"/>
      <c r="J14" s="85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8.5" customHeight="1">
      <c r="A15" s="333" t="s">
        <v>266</v>
      </c>
      <c r="B15" s="333" t="s">
        <v>267</v>
      </c>
      <c r="C15" s="333" t="s">
        <v>268</v>
      </c>
      <c r="D15" s="333"/>
      <c r="E15" s="333" t="s">
        <v>269</v>
      </c>
      <c r="F15" s="333" t="s">
        <v>270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8.5" customHeight="1">
      <c r="A16" s="333"/>
      <c r="B16" s="333"/>
      <c r="C16" s="333"/>
      <c r="D16" s="333"/>
      <c r="E16" s="333"/>
      <c r="F16" s="333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54" customHeight="1">
      <c r="A17" s="333"/>
      <c r="B17" s="333"/>
      <c r="C17" s="186" t="s">
        <v>271</v>
      </c>
      <c r="D17" s="186" t="s">
        <v>272</v>
      </c>
      <c r="E17" s="333"/>
      <c r="F17" s="333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 customHeight="1">
      <c r="A18" s="47">
        <v>1</v>
      </c>
      <c r="B18" s="47">
        <v>2</v>
      </c>
      <c r="C18" s="187">
        <v>3</v>
      </c>
      <c r="D18" s="187">
        <v>4</v>
      </c>
      <c r="E18" s="47">
        <v>5</v>
      </c>
      <c r="F18" s="47">
        <v>6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8" customHeight="1">
      <c r="A19" s="47">
        <v>1</v>
      </c>
      <c r="B19" s="188" t="s">
        <v>273</v>
      </c>
      <c r="C19" s="187">
        <v>2018</v>
      </c>
      <c r="D19" s="187">
        <v>2018</v>
      </c>
      <c r="E19" s="47" t="s">
        <v>27</v>
      </c>
      <c r="F19" s="47" t="s">
        <v>27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8" customHeight="1">
      <c r="A20" s="48" t="s">
        <v>29</v>
      </c>
      <c r="B20" s="189" t="s">
        <v>274</v>
      </c>
      <c r="C20" s="48" t="s">
        <v>27</v>
      </c>
      <c r="D20" s="48" t="s">
        <v>27</v>
      </c>
      <c r="E20" s="48" t="s">
        <v>27</v>
      </c>
      <c r="F20" s="48" t="s">
        <v>27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8" customHeight="1">
      <c r="A21" s="48" t="s">
        <v>275</v>
      </c>
      <c r="B21" s="189" t="s">
        <v>276</v>
      </c>
      <c r="C21" s="48" t="s">
        <v>27</v>
      </c>
      <c r="D21" s="48" t="s">
        <v>27</v>
      </c>
      <c r="E21" s="48" t="s">
        <v>27</v>
      </c>
      <c r="F21" s="48" t="s">
        <v>27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" customHeight="1">
      <c r="A22" s="48" t="s">
        <v>277</v>
      </c>
      <c r="B22" s="190" t="s">
        <v>278</v>
      </c>
      <c r="C22" s="187">
        <v>2018</v>
      </c>
      <c r="D22" s="187">
        <v>2018</v>
      </c>
      <c r="E22" s="48" t="s">
        <v>27</v>
      </c>
      <c r="F22" s="48" t="s">
        <v>27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34.5" customHeight="1">
      <c r="A23" s="48" t="s">
        <v>279</v>
      </c>
      <c r="B23" s="190" t="s">
        <v>280</v>
      </c>
      <c r="C23" s="48" t="s">
        <v>27</v>
      </c>
      <c r="D23" s="48" t="s">
        <v>27</v>
      </c>
      <c r="E23" s="48" t="s">
        <v>27</v>
      </c>
      <c r="F23" s="48" t="s">
        <v>27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8" customHeight="1">
      <c r="A24" s="48" t="s">
        <v>281</v>
      </c>
      <c r="B24" s="189" t="s">
        <v>282</v>
      </c>
      <c r="C24" s="187">
        <v>2018</v>
      </c>
      <c r="D24" s="187">
        <v>2018</v>
      </c>
      <c r="E24" s="48" t="s">
        <v>27</v>
      </c>
      <c r="F24" s="48" t="s">
        <v>27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8" customHeight="1">
      <c r="A25" s="48" t="s">
        <v>283</v>
      </c>
      <c r="B25" s="189" t="s">
        <v>284</v>
      </c>
      <c r="C25" s="187">
        <v>2018</v>
      </c>
      <c r="D25" s="187">
        <v>2018</v>
      </c>
      <c r="E25" s="48" t="s">
        <v>27</v>
      </c>
      <c r="F25" s="48" t="s">
        <v>27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8" customHeight="1">
      <c r="A26" s="47">
        <v>2</v>
      </c>
      <c r="B26" s="188" t="s">
        <v>285</v>
      </c>
      <c r="C26" s="187">
        <v>2018</v>
      </c>
      <c r="D26" s="187">
        <v>2018</v>
      </c>
      <c r="E26" s="47" t="s">
        <v>27</v>
      </c>
      <c r="F26" s="47" t="s">
        <v>27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8" customHeight="1">
      <c r="A27" s="48" t="s">
        <v>286</v>
      </c>
      <c r="B27" s="189" t="s">
        <v>287</v>
      </c>
      <c r="C27" s="187">
        <v>2018</v>
      </c>
      <c r="D27" s="187">
        <v>2018</v>
      </c>
      <c r="E27" s="48" t="s">
        <v>27</v>
      </c>
      <c r="F27" s="48" t="s">
        <v>27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30.75" customHeight="1">
      <c r="A28" s="48" t="s">
        <v>288</v>
      </c>
      <c r="B28" s="190" t="s">
        <v>289</v>
      </c>
      <c r="C28" s="48" t="s">
        <v>27</v>
      </c>
      <c r="D28" s="48" t="s">
        <v>27</v>
      </c>
      <c r="E28" s="48" t="s">
        <v>27</v>
      </c>
      <c r="F28" s="48" t="s">
        <v>27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30.75" customHeight="1">
      <c r="A29" s="48" t="s">
        <v>290</v>
      </c>
      <c r="B29" s="190" t="s">
        <v>291</v>
      </c>
      <c r="C29" s="48" t="s">
        <v>27</v>
      </c>
      <c r="D29" s="48" t="s">
        <v>27</v>
      </c>
      <c r="E29" s="48" t="s">
        <v>27</v>
      </c>
      <c r="F29" s="48" t="s">
        <v>27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30" customHeight="1">
      <c r="A30" s="47">
        <v>3</v>
      </c>
      <c r="B30" s="191" t="s">
        <v>292</v>
      </c>
      <c r="C30" s="187">
        <v>2018</v>
      </c>
      <c r="D30" s="187">
        <v>2018</v>
      </c>
      <c r="E30" s="47" t="s">
        <v>27</v>
      </c>
      <c r="F30" s="47" t="s">
        <v>27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30.75" customHeight="1">
      <c r="A31" s="48" t="s">
        <v>293</v>
      </c>
      <c r="B31" s="190" t="s">
        <v>294</v>
      </c>
      <c r="C31" s="48" t="s">
        <v>27</v>
      </c>
      <c r="D31" s="48" t="s">
        <v>27</v>
      </c>
      <c r="E31" s="48" t="s">
        <v>27</v>
      </c>
      <c r="F31" s="48" t="s">
        <v>27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8" customHeight="1">
      <c r="A32" s="48" t="s">
        <v>295</v>
      </c>
      <c r="B32" s="189" t="s">
        <v>296</v>
      </c>
      <c r="C32" s="187">
        <v>2018</v>
      </c>
      <c r="D32" s="187">
        <v>2018</v>
      </c>
      <c r="E32" s="48" t="s">
        <v>27</v>
      </c>
      <c r="F32" s="48" t="s">
        <v>27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8" customHeight="1">
      <c r="A33" s="48" t="s">
        <v>297</v>
      </c>
      <c r="B33" s="189" t="s">
        <v>298</v>
      </c>
      <c r="C33" s="187">
        <v>2018</v>
      </c>
      <c r="D33" s="187">
        <v>2018</v>
      </c>
      <c r="E33" s="48" t="s">
        <v>27</v>
      </c>
      <c r="F33" s="48" t="s">
        <v>27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" customHeight="1">
      <c r="A34" s="48" t="s">
        <v>299</v>
      </c>
      <c r="B34" s="189" t="s">
        <v>300</v>
      </c>
      <c r="C34" s="187">
        <v>2018</v>
      </c>
      <c r="D34" s="187">
        <v>2018</v>
      </c>
      <c r="E34" s="48" t="s">
        <v>27</v>
      </c>
      <c r="F34" s="48" t="s">
        <v>27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8" customHeight="1">
      <c r="A35" s="48" t="s">
        <v>301</v>
      </c>
      <c r="B35" s="189" t="s">
        <v>302</v>
      </c>
      <c r="C35" s="187">
        <v>2018</v>
      </c>
      <c r="D35" s="187">
        <v>2018</v>
      </c>
      <c r="E35" s="48" t="s">
        <v>27</v>
      </c>
      <c r="F35" s="48" t="s">
        <v>27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" customHeight="1">
      <c r="A36" s="47">
        <v>4</v>
      </c>
      <c r="B36" s="188" t="s">
        <v>303</v>
      </c>
      <c r="C36" s="187">
        <v>2018</v>
      </c>
      <c r="D36" s="187">
        <v>2018</v>
      </c>
      <c r="E36" s="47" t="s">
        <v>27</v>
      </c>
      <c r="F36" s="47" t="s">
        <v>27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" customHeight="1">
      <c r="A37" s="48" t="s">
        <v>304</v>
      </c>
      <c r="B37" s="189" t="s">
        <v>305</v>
      </c>
      <c r="C37" s="187">
        <v>2018</v>
      </c>
      <c r="D37" s="187">
        <v>2018</v>
      </c>
      <c r="E37" s="48" t="s">
        <v>27</v>
      </c>
      <c r="F37" s="48" t="s">
        <v>27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30.75" customHeight="1">
      <c r="A38" s="48" t="s">
        <v>306</v>
      </c>
      <c r="B38" s="190" t="s">
        <v>307</v>
      </c>
      <c r="C38" s="187">
        <v>2018</v>
      </c>
      <c r="D38" s="187">
        <v>2018</v>
      </c>
      <c r="E38" s="48" t="s">
        <v>27</v>
      </c>
      <c r="F38" s="48" t="s">
        <v>27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" customHeight="1">
      <c r="A39" s="48" t="s">
        <v>308</v>
      </c>
      <c r="B39" s="189" t="s">
        <v>309</v>
      </c>
      <c r="C39" s="187">
        <v>2018</v>
      </c>
      <c r="D39" s="187">
        <v>2018</v>
      </c>
      <c r="E39" s="48" t="s">
        <v>27</v>
      </c>
      <c r="F39" s="48" t="s">
        <v>27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" customHeight="1">
      <c r="A40" s="48" t="s">
        <v>310</v>
      </c>
      <c r="B40" s="192" t="s">
        <v>311</v>
      </c>
      <c r="C40" s="187">
        <v>2018</v>
      </c>
      <c r="D40" s="187">
        <v>2018</v>
      </c>
      <c r="E40" s="48" t="s">
        <v>27</v>
      </c>
      <c r="F40" s="48" t="s">
        <v>27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5" s="64" customFormat="1" ht="15" customHeight="1">
      <c r="A41" s="193"/>
      <c r="B41" s="193"/>
      <c r="C41" s="193"/>
      <c r="D41" s="193"/>
      <c r="E41" s="193"/>
    </row>
    <row r="42" spans="1:6" ht="15" customHeight="1">
      <c r="A42" s="369" t="s">
        <v>312</v>
      </c>
      <c r="B42" s="369"/>
      <c r="C42" s="369"/>
      <c r="D42" s="369"/>
      <c r="E42" s="369"/>
      <c r="F42" s="369"/>
    </row>
  </sheetData>
  <sheetProtection selectLockedCells="1" selectUnlockedCells="1"/>
  <mergeCells count="12">
    <mergeCell ref="A4:F4"/>
    <mergeCell ref="D9:F9"/>
    <mergeCell ref="D10:F10"/>
    <mergeCell ref="A12:F12"/>
    <mergeCell ref="A13:F13"/>
    <mergeCell ref="A14:H14"/>
    <mergeCell ref="A15:A17"/>
    <mergeCell ref="B15:B17"/>
    <mergeCell ref="C15:D16"/>
    <mergeCell ref="E15:E17"/>
    <mergeCell ref="F15:F17"/>
    <mergeCell ref="A42:F42"/>
  </mergeCells>
  <printOptions/>
  <pageMargins left="0.7875" right="0.19652777777777777" top="0.6888888888888889" bottom="0.6888888888888889" header="0.5118055555555555" footer="0.5118055555555555"/>
  <pageSetup horizontalDpi="300" verticalDpi="300" orientation="portrait" pageOrder="overThenDown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IV80"/>
  <sheetViews>
    <sheetView view="pageBreakPreview" zoomScale="75" zoomScaleNormal="75" zoomScaleSheetLayoutView="75" zoomScalePageLayoutView="0" workbookViewId="0" topLeftCell="A1">
      <selection activeCell="C8" sqref="C8"/>
    </sheetView>
  </sheetViews>
  <sheetFormatPr defaultColWidth="12" defaultRowHeight="15"/>
  <cols>
    <col min="1" max="1" width="7.5" style="1" customWidth="1"/>
    <col min="2" max="2" width="104.5" style="1" customWidth="1"/>
    <col min="3" max="3" width="11" style="1" customWidth="1"/>
    <col min="4" max="16384" width="12" style="1" customWidth="1"/>
  </cols>
  <sheetData>
    <row r="1" spans="1:256" ht="15" customHeight="1">
      <c r="A1"/>
      <c r="B1"/>
      <c r="C1" s="41" t="s">
        <v>313</v>
      </c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 customHeight="1">
      <c r="A2"/>
      <c r="B2"/>
      <c r="C2" s="41" t="s">
        <v>1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/>
      <c r="B3"/>
      <c r="C3" s="41" t="s">
        <v>190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>
      <c r="A4"/>
      <c r="B4"/>
      <c r="C4" s="41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3" s="183" customFormat="1" ht="38.25" customHeight="1">
      <c r="A5" s="376" t="s">
        <v>314</v>
      </c>
      <c r="B5" s="376"/>
      <c r="C5" s="376"/>
    </row>
    <row r="6" spans="1:3" ht="18" customHeight="1">
      <c r="A6" s="195"/>
      <c r="B6" s="195"/>
      <c r="C6" s="195"/>
    </row>
    <row r="7" spans="1:3" ht="18" customHeight="1">
      <c r="A7"/>
      <c r="B7"/>
      <c r="C7" s="184" t="s">
        <v>4</v>
      </c>
    </row>
    <row r="8" spans="1:3" ht="18" customHeight="1">
      <c r="A8"/>
      <c r="B8"/>
      <c r="C8" s="184" t="s">
        <v>605</v>
      </c>
    </row>
    <row r="9" spans="1:3" ht="18" customHeight="1">
      <c r="A9"/>
      <c r="B9"/>
      <c r="C9" s="184"/>
    </row>
    <row r="10" spans="1:3" ht="18" customHeight="1">
      <c r="A10"/>
      <c r="B10"/>
      <c r="C10" s="184"/>
    </row>
    <row r="11" spans="1:3" ht="18" customHeight="1">
      <c r="A11"/>
      <c r="B11"/>
      <c r="C11" s="185" t="s">
        <v>595</v>
      </c>
    </row>
    <row r="12" spans="1:3" ht="18" customHeight="1">
      <c r="A12"/>
      <c r="B12"/>
      <c r="C12" s="196" t="s">
        <v>5</v>
      </c>
    </row>
    <row r="13" spans="1:3" ht="15" customHeight="1">
      <c r="A13"/>
      <c r="B13"/>
      <c r="C13" s="109" t="s">
        <v>6</v>
      </c>
    </row>
    <row r="14" spans="1:3" ht="15" customHeight="1">
      <c r="A14"/>
      <c r="B14"/>
      <c r="C14" s="109"/>
    </row>
    <row r="15" spans="1:3" ht="15" customHeight="1">
      <c r="A15" s="64" t="s">
        <v>264</v>
      </c>
      <c r="B15"/>
      <c r="C15" s="109"/>
    </row>
    <row r="16" spans="1:3" ht="15.75" customHeight="1">
      <c r="A16" s="64" t="s">
        <v>594</v>
      </c>
      <c r="B16"/>
      <c r="C16"/>
    </row>
    <row r="17" spans="1:3" ht="15.75" customHeight="1" hidden="1">
      <c r="A17"/>
      <c r="B17"/>
      <c r="C17"/>
    </row>
    <row r="18" spans="1:3" ht="21.75" customHeight="1" hidden="1">
      <c r="A18" s="91" t="s">
        <v>315</v>
      </c>
      <c r="B18" s="47" t="s">
        <v>316</v>
      </c>
      <c r="C18" s="197" t="s">
        <v>317</v>
      </c>
    </row>
    <row r="19" spans="1:3" ht="15.75" customHeight="1" hidden="1">
      <c r="A19" s="198" t="s">
        <v>121</v>
      </c>
      <c r="B19" s="377" t="s">
        <v>318</v>
      </c>
      <c r="C19" s="377"/>
    </row>
    <row r="20" spans="1:3" ht="15.75" customHeight="1" hidden="1">
      <c r="A20" s="186" t="s">
        <v>29</v>
      </c>
      <c r="B20" s="190" t="s">
        <v>319</v>
      </c>
      <c r="C20" s="48" t="s">
        <v>320</v>
      </c>
    </row>
    <row r="21" spans="1:3" ht="15.75" customHeight="1" hidden="1">
      <c r="A21" s="186" t="s">
        <v>275</v>
      </c>
      <c r="B21" s="190" t="s">
        <v>321</v>
      </c>
      <c r="C21" s="48" t="s">
        <v>322</v>
      </c>
    </row>
    <row r="22" spans="1:3" ht="15.75" customHeight="1" hidden="1">
      <c r="A22" s="186" t="s">
        <v>323</v>
      </c>
      <c r="B22" s="374" t="s">
        <v>324</v>
      </c>
      <c r="C22" s="374"/>
    </row>
    <row r="23" spans="1:3" ht="15.75" customHeight="1" hidden="1">
      <c r="A23" s="186" t="s">
        <v>286</v>
      </c>
      <c r="B23" s="190" t="s">
        <v>325</v>
      </c>
      <c r="C23" s="48" t="s">
        <v>320</v>
      </c>
    </row>
    <row r="24" spans="1:3" ht="15.75" customHeight="1" hidden="1">
      <c r="A24" s="186" t="s">
        <v>288</v>
      </c>
      <c r="B24" s="190" t="s">
        <v>326</v>
      </c>
      <c r="C24" s="48" t="s">
        <v>322</v>
      </c>
    </row>
    <row r="25" spans="1:3" ht="31.5" customHeight="1" hidden="1">
      <c r="A25" s="186" t="s">
        <v>290</v>
      </c>
      <c r="B25" s="190" t="s">
        <v>327</v>
      </c>
      <c r="C25" s="48" t="s">
        <v>320</v>
      </c>
    </row>
    <row r="26" spans="1:3" ht="31.5" customHeight="1" hidden="1">
      <c r="A26" s="186" t="s">
        <v>328</v>
      </c>
      <c r="B26" s="190" t="s">
        <v>329</v>
      </c>
      <c r="C26" s="48" t="s">
        <v>322</v>
      </c>
    </row>
    <row r="27" spans="1:3" ht="15.75" customHeight="1" hidden="1">
      <c r="A27" s="186" t="s">
        <v>330</v>
      </c>
      <c r="B27" s="190" t="s">
        <v>331</v>
      </c>
      <c r="C27" s="48" t="s">
        <v>320</v>
      </c>
    </row>
    <row r="28" spans="1:3" ht="34.5" customHeight="1" hidden="1">
      <c r="A28" s="186" t="s">
        <v>332</v>
      </c>
      <c r="B28" s="190" t="s">
        <v>333</v>
      </c>
      <c r="C28" s="48" t="s">
        <v>320</v>
      </c>
    </row>
    <row r="29" spans="1:3" ht="15.75" customHeight="1" hidden="1">
      <c r="A29" s="186">
        <v>3</v>
      </c>
      <c r="B29" s="374" t="s">
        <v>285</v>
      </c>
      <c r="C29" s="374"/>
    </row>
    <row r="30" spans="1:3" ht="31.5" customHeight="1" hidden="1">
      <c r="A30" s="186" t="s">
        <v>293</v>
      </c>
      <c r="B30" s="190" t="s">
        <v>334</v>
      </c>
      <c r="C30" s="48" t="s">
        <v>320</v>
      </c>
    </row>
    <row r="31" spans="1:3" ht="31.5" customHeight="1" hidden="1">
      <c r="A31" s="186" t="s">
        <v>295</v>
      </c>
      <c r="B31" s="190" t="s">
        <v>335</v>
      </c>
      <c r="C31" s="48" t="s">
        <v>320</v>
      </c>
    </row>
    <row r="32" spans="1:3" ht="24.75" customHeight="1" hidden="1">
      <c r="A32" s="186" t="s">
        <v>297</v>
      </c>
      <c r="B32" s="190" t="s">
        <v>336</v>
      </c>
      <c r="C32" s="48" t="s">
        <v>320</v>
      </c>
    </row>
    <row r="33" spans="1:3" ht="15.75" customHeight="1" hidden="1">
      <c r="A33" s="186" t="s">
        <v>337</v>
      </c>
      <c r="B33" s="190" t="s">
        <v>338</v>
      </c>
      <c r="C33" s="48" t="s">
        <v>320</v>
      </c>
    </row>
    <row r="34" spans="1:3" ht="15.75" customHeight="1" hidden="1">
      <c r="A34" s="186">
        <v>4</v>
      </c>
      <c r="B34" s="374" t="s">
        <v>339</v>
      </c>
      <c r="C34" s="374"/>
    </row>
    <row r="35" spans="1:3" ht="15.75" customHeight="1" hidden="1">
      <c r="A35" s="186" t="s">
        <v>304</v>
      </c>
      <c r="B35" s="190" t="s">
        <v>340</v>
      </c>
      <c r="C35" s="48" t="s">
        <v>322</v>
      </c>
    </row>
    <row r="36" spans="1:3" ht="31.5" customHeight="1" hidden="1">
      <c r="A36" s="186" t="s">
        <v>306</v>
      </c>
      <c r="B36" s="190" t="s">
        <v>341</v>
      </c>
      <c r="C36" s="48" t="s">
        <v>322</v>
      </c>
    </row>
    <row r="37" spans="1:3" ht="15.75" customHeight="1" hidden="1">
      <c r="A37" s="186" t="s">
        <v>308</v>
      </c>
      <c r="B37" s="190" t="s">
        <v>342</v>
      </c>
      <c r="C37" s="48" t="s">
        <v>320</v>
      </c>
    </row>
    <row r="38" spans="1:3" ht="31.5" customHeight="1" hidden="1">
      <c r="A38" s="186" t="s">
        <v>310</v>
      </c>
      <c r="B38" s="190" t="s">
        <v>343</v>
      </c>
      <c r="C38" s="48" t="s">
        <v>320</v>
      </c>
    </row>
    <row r="39" spans="1:3" ht="15.75" customHeight="1" hidden="1">
      <c r="A39" s="186" t="s">
        <v>344</v>
      </c>
      <c r="B39" s="190" t="s">
        <v>345</v>
      </c>
      <c r="C39" s="48" t="s">
        <v>322</v>
      </c>
    </row>
    <row r="40" spans="1:3" ht="15.75" customHeight="1" hidden="1">
      <c r="A40" s="186" t="s">
        <v>346</v>
      </c>
      <c r="B40" s="190" t="s">
        <v>347</v>
      </c>
      <c r="C40" s="48" t="s">
        <v>322</v>
      </c>
    </row>
    <row r="41" spans="1:3" ht="15.75" customHeight="1" hidden="1">
      <c r="A41" s="186">
        <v>5</v>
      </c>
      <c r="B41" s="374" t="s">
        <v>348</v>
      </c>
      <c r="C41" s="374"/>
    </row>
    <row r="42" spans="1:3" ht="15.75" customHeight="1" hidden="1">
      <c r="A42" s="186" t="s">
        <v>349</v>
      </c>
      <c r="B42" s="190" t="s">
        <v>350</v>
      </c>
      <c r="C42" s="199" t="s">
        <v>320</v>
      </c>
    </row>
    <row r="43" spans="1:3" ht="31.5" customHeight="1" hidden="1">
      <c r="A43" s="186" t="s">
        <v>351</v>
      </c>
      <c r="B43" s="190" t="s">
        <v>352</v>
      </c>
      <c r="C43" s="199" t="s">
        <v>320</v>
      </c>
    </row>
    <row r="44" spans="1:3" ht="31.5" customHeight="1" hidden="1">
      <c r="A44" s="186" t="s">
        <v>353</v>
      </c>
      <c r="B44" s="190" t="s">
        <v>354</v>
      </c>
      <c r="C44" s="48" t="s">
        <v>322</v>
      </c>
    </row>
    <row r="45" spans="1:3" ht="31.5" customHeight="1" hidden="1">
      <c r="A45" s="186" t="s">
        <v>355</v>
      </c>
      <c r="B45" s="190" t="s">
        <v>356</v>
      </c>
      <c r="C45" s="48" t="s">
        <v>320</v>
      </c>
    </row>
    <row r="46" spans="1:3" ht="31.5" customHeight="1" hidden="1">
      <c r="A46" s="186" t="s">
        <v>357</v>
      </c>
      <c r="B46" s="190" t="s">
        <v>358</v>
      </c>
      <c r="C46" s="48" t="s">
        <v>322</v>
      </c>
    </row>
    <row r="47" spans="1:3" ht="31.5" customHeight="1" hidden="1">
      <c r="A47" s="186" t="s">
        <v>359</v>
      </c>
      <c r="B47" s="190" t="s">
        <v>360</v>
      </c>
      <c r="C47" s="48" t="s">
        <v>322</v>
      </c>
    </row>
    <row r="48" spans="1:3" ht="15.75" customHeight="1" hidden="1">
      <c r="A48"/>
      <c r="B48"/>
      <c r="C48"/>
    </row>
    <row r="49" spans="1:3" ht="15.75" customHeight="1" hidden="1">
      <c r="A49" s="186">
        <v>6</v>
      </c>
      <c r="B49" s="374" t="s">
        <v>303</v>
      </c>
      <c r="C49" s="374"/>
    </row>
    <row r="50" spans="1:3" ht="31.5" customHeight="1" hidden="1">
      <c r="A50" s="186" t="s">
        <v>361</v>
      </c>
      <c r="B50" s="190" t="s">
        <v>362</v>
      </c>
      <c r="C50" s="48" t="s">
        <v>322</v>
      </c>
    </row>
    <row r="51" spans="1:3" ht="15.75" customHeight="1" hidden="1">
      <c r="A51" s="186" t="s">
        <v>363</v>
      </c>
      <c r="B51" s="190" t="s">
        <v>305</v>
      </c>
      <c r="C51" s="48" t="s">
        <v>322</v>
      </c>
    </row>
    <row r="52" spans="1:3" ht="31.5" customHeight="1" hidden="1">
      <c r="A52" s="186" t="s">
        <v>364</v>
      </c>
      <c r="B52" s="190" t="s">
        <v>365</v>
      </c>
      <c r="C52" s="48" t="s">
        <v>320</v>
      </c>
    </row>
    <row r="53" spans="1:3" ht="46.5" customHeight="1" hidden="1">
      <c r="A53" s="186" t="s">
        <v>366</v>
      </c>
      <c r="B53" s="190" t="s">
        <v>367</v>
      </c>
      <c r="C53" s="48" t="s">
        <v>320</v>
      </c>
    </row>
    <row r="54" spans="1:3" ht="15.75" customHeight="1" hidden="1">
      <c r="A54"/>
      <c r="B54"/>
      <c r="C54"/>
    </row>
    <row r="55" spans="1:3" ht="15.75" customHeight="1" hidden="1">
      <c r="A55"/>
      <c r="B55"/>
      <c r="C55"/>
    </row>
    <row r="56" spans="1:3" ht="33" customHeight="1" hidden="1">
      <c r="A56" s="375" t="s">
        <v>368</v>
      </c>
      <c r="B56" s="375"/>
      <c r="C56" s="375"/>
    </row>
    <row r="57" spans="1:3" ht="15.75" customHeight="1" hidden="1">
      <c r="A57"/>
      <c r="B57"/>
      <c r="C57"/>
    </row>
    <row r="58" spans="1:3" ht="15.75" customHeight="1">
      <c r="A58" s="200" t="s">
        <v>86</v>
      </c>
      <c r="B58" s="201" t="s">
        <v>316</v>
      </c>
      <c r="C58" s="202" t="s">
        <v>317</v>
      </c>
    </row>
    <row r="59" spans="1:3" ht="15" customHeight="1">
      <c r="A59" s="198">
        <v>1</v>
      </c>
      <c r="B59" s="203" t="s">
        <v>273</v>
      </c>
      <c r="C59" s="204"/>
    </row>
    <row r="60" spans="1:3" ht="15" customHeight="1">
      <c r="A60" s="186" t="s">
        <v>29</v>
      </c>
      <c r="B60" s="76" t="s">
        <v>274</v>
      </c>
      <c r="C60" s="48" t="s">
        <v>320</v>
      </c>
    </row>
    <row r="61" spans="1:3" ht="15" customHeight="1">
      <c r="A61" s="186" t="s">
        <v>275</v>
      </c>
      <c r="B61" s="76" t="s">
        <v>276</v>
      </c>
      <c r="C61" s="48" t="s">
        <v>320</v>
      </c>
    </row>
    <row r="62" spans="1:3" ht="15" customHeight="1">
      <c r="A62" s="186" t="s">
        <v>277</v>
      </c>
      <c r="B62" s="76" t="s">
        <v>278</v>
      </c>
      <c r="C62" s="48" t="s">
        <v>320</v>
      </c>
    </row>
    <row r="63" spans="1:3" ht="30.75" customHeight="1">
      <c r="A63" s="186" t="s">
        <v>279</v>
      </c>
      <c r="B63" s="76" t="s">
        <v>280</v>
      </c>
      <c r="C63" s="48" t="s">
        <v>320</v>
      </c>
    </row>
    <row r="64" spans="1:3" ht="15" customHeight="1">
      <c r="A64" s="186" t="s">
        <v>281</v>
      </c>
      <c r="B64" s="76" t="s">
        <v>282</v>
      </c>
      <c r="C64" s="48" t="s">
        <v>320</v>
      </c>
    </row>
    <row r="65" spans="1:3" ht="15" customHeight="1">
      <c r="A65" s="186" t="s">
        <v>283</v>
      </c>
      <c r="B65" s="76" t="s">
        <v>284</v>
      </c>
      <c r="C65" s="48" t="s">
        <v>322</v>
      </c>
    </row>
    <row r="66" spans="1:3" ht="15" customHeight="1">
      <c r="A66" s="186">
        <v>2</v>
      </c>
      <c r="B66" s="205" t="s">
        <v>285</v>
      </c>
      <c r="C66" s="204"/>
    </row>
    <row r="67" spans="1:3" ht="15" customHeight="1">
      <c r="A67" s="186" t="s">
        <v>286</v>
      </c>
      <c r="B67" s="76" t="s">
        <v>287</v>
      </c>
      <c r="C67" s="48" t="s">
        <v>320</v>
      </c>
    </row>
    <row r="68" spans="1:3" ht="30.75" customHeight="1">
      <c r="A68" s="186" t="s">
        <v>288</v>
      </c>
      <c r="B68" s="76" t="s">
        <v>289</v>
      </c>
      <c r="C68" s="48" t="s">
        <v>320</v>
      </c>
    </row>
    <row r="69" spans="1:3" ht="15" customHeight="1">
      <c r="A69" s="186" t="s">
        <v>290</v>
      </c>
      <c r="B69" s="76" t="s">
        <v>291</v>
      </c>
      <c r="C69" s="48" t="s">
        <v>320</v>
      </c>
    </row>
    <row r="70" spans="1:3" ht="15" customHeight="1">
      <c r="A70" s="186">
        <v>3</v>
      </c>
      <c r="B70" s="205" t="s">
        <v>292</v>
      </c>
      <c r="C70" s="204"/>
    </row>
    <row r="71" spans="1:3" ht="15" customHeight="1">
      <c r="A71" s="186" t="s">
        <v>293</v>
      </c>
      <c r="B71" s="76" t="s">
        <v>294</v>
      </c>
      <c r="C71" s="48" t="s">
        <v>322</v>
      </c>
    </row>
    <row r="72" spans="1:3" ht="15" customHeight="1">
      <c r="A72" s="186" t="s">
        <v>295</v>
      </c>
      <c r="B72" s="76" t="s">
        <v>296</v>
      </c>
      <c r="C72" s="48" t="s">
        <v>320</v>
      </c>
    </row>
    <row r="73" spans="1:3" ht="15" customHeight="1">
      <c r="A73" s="186" t="s">
        <v>297</v>
      </c>
      <c r="B73" s="76" t="s">
        <v>298</v>
      </c>
      <c r="C73" s="48" t="s">
        <v>322</v>
      </c>
    </row>
    <row r="74" spans="1:3" ht="15" customHeight="1">
      <c r="A74" s="186" t="s">
        <v>299</v>
      </c>
      <c r="B74" s="76" t="s">
        <v>300</v>
      </c>
      <c r="C74" s="48" t="s">
        <v>322</v>
      </c>
    </row>
    <row r="75" spans="1:3" ht="15" customHeight="1">
      <c r="A75" s="186" t="s">
        <v>301</v>
      </c>
      <c r="B75" s="76" t="s">
        <v>302</v>
      </c>
      <c r="C75" s="48" t="s">
        <v>320</v>
      </c>
    </row>
    <row r="76" spans="1:3" ht="15" customHeight="1">
      <c r="A76" s="186">
        <v>4</v>
      </c>
      <c r="B76" s="205" t="s">
        <v>303</v>
      </c>
      <c r="C76" s="204"/>
    </row>
    <row r="77" spans="1:3" ht="15" customHeight="1">
      <c r="A77" s="186" t="s">
        <v>304</v>
      </c>
      <c r="B77" s="76" t="s">
        <v>305</v>
      </c>
      <c r="C77" s="48" t="s">
        <v>322</v>
      </c>
    </row>
    <row r="78" spans="1:3" ht="30.75" customHeight="1">
      <c r="A78" s="186" t="s">
        <v>306</v>
      </c>
      <c r="B78" s="76" t="s">
        <v>307</v>
      </c>
      <c r="C78" s="48" t="s">
        <v>320</v>
      </c>
    </row>
    <row r="79" spans="1:3" ht="15.75" customHeight="1">
      <c r="A79" s="186" t="s">
        <v>308</v>
      </c>
      <c r="B79" s="76" t="s">
        <v>309</v>
      </c>
      <c r="C79" s="48" t="s">
        <v>320</v>
      </c>
    </row>
    <row r="80" spans="1:3" ht="15.75" customHeight="1">
      <c r="A80" s="186" t="s">
        <v>310</v>
      </c>
      <c r="B80" s="76" t="s">
        <v>311</v>
      </c>
      <c r="C80" s="48" t="s">
        <v>320</v>
      </c>
    </row>
  </sheetData>
  <sheetProtection selectLockedCells="1" selectUnlockedCells="1"/>
  <mergeCells count="8">
    <mergeCell ref="B49:C49"/>
    <mergeCell ref="A56:C56"/>
    <mergeCell ref="A5:C5"/>
    <mergeCell ref="B19:C19"/>
    <mergeCell ref="B22:C22"/>
    <mergeCell ref="B29:C29"/>
    <mergeCell ref="B34:C34"/>
    <mergeCell ref="B41:C41"/>
  </mergeCells>
  <printOptions/>
  <pageMargins left="0.7875" right="0.19652777777777777" top="0.6888888888888889" bottom="0.49166666666666664" header="0.5118055555555555" footer="0.5118055555555555"/>
  <pageSetup horizontalDpi="300" verticalDpi="300" orientation="portrait" pageOrder="overThenDown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IV42"/>
  <sheetViews>
    <sheetView view="pageBreakPreview" zoomScale="75" zoomScaleNormal="75" zoomScaleSheetLayoutView="75" zoomScalePageLayoutView="0" workbookViewId="0" topLeftCell="A1">
      <selection activeCell="F6" sqref="F6"/>
    </sheetView>
  </sheetViews>
  <sheetFormatPr defaultColWidth="12" defaultRowHeight="15"/>
  <cols>
    <col min="1" max="1" width="6.09765625" style="1" customWidth="1"/>
    <col min="2" max="2" width="76.5" style="1" customWidth="1"/>
    <col min="3" max="4" width="9.59765625" style="1" customWidth="1"/>
    <col min="5" max="5" width="13.69921875" style="1" customWidth="1"/>
    <col min="6" max="6" width="11.3984375" style="1" customWidth="1"/>
    <col min="7" max="10" width="12" style="1" customWidth="1"/>
    <col min="11" max="11" width="17.69921875" style="1" customWidth="1"/>
    <col min="12" max="16384" width="12" style="1" customWidth="1"/>
  </cols>
  <sheetData>
    <row r="1" spans="1:256" ht="15" customHeight="1">
      <c r="A1"/>
      <c r="B1"/>
      <c r="C1"/>
      <c r="D1"/>
      <c r="E1"/>
      <c r="F1" s="41" t="s">
        <v>262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 customHeight="1">
      <c r="A2"/>
      <c r="B2"/>
      <c r="C2"/>
      <c r="D2"/>
      <c r="E2"/>
      <c r="F2" s="41" t="s">
        <v>1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/>
      <c r="B3"/>
      <c r="C3"/>
      <c r="D3"/>
      <c r="E3"/>
      <c r="F3" s="41" t="s">
        <v>190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0" s="183" customFormat="1" ht="18" customHeight="1">
      <c r="A4" s="370" t="s">
        <v>263</v>
      </c>
      <c r="B4" s="370"/>
      <c r="C4" s="370"/>
      <c r="D4" s="370"/>
      <c r="E4" s="370"/>
      <c r="F4" s="370"/>
      <c r="G4" s="182"/>
      <c r="H4" s="182"/>
      <c r="I4" s="182"/>
      <c r="J4" s="182"/>
    </row>
    <row r="5" spans="1:256" ht="18" customHeight="1">
      <c r="A5"/>
      <c r="B5"/>
      <c r="C5"/>
      <c r="D5"/>
      <c r="E5"/>
      <c r="F5" s="184" t="s">
        <v>4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" customHeight="1">
      <c r="A6"/>
      <c r="B6"/>
      <c r="C6"/>
      <c r="D6"/>
      <c r="E6"/>
      <c r="F6" s="184" t="s">
        <v>605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8" customHeight="1">
      <c r="A7"/>
      <c r="B7"/>
      <c r="C7"/>
      <c r="D7"/>
      <c r="E7"/>
      <c r="F7" s="184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8" customHeight="1">
      <c r="A8"/>
      <c r="B8"/>
      <c r="C8"/>
      <c r="D8"/>
      <c r="E8"/>
      <c r="F8" s="184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8" customHeight="1">
      <c r="A9"/>
      <c r="B9"/>
      <c r="C9"/>
      <c r="D9" s="371" t="s">
        <v>595</v>
      </c>
      <c r="E9" s="371"/>
      <c r="F9" s="371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8" customHeight="1">
      <c r="A10"/>
      <c r="B10"/>
      <c r="C10"/>
      <c r="D10" s="372" t="s">
        <v>5</v>
      </c>
      <c r="E10" s="372"/>
      <c r="F10" s="372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 customHeight="1">
      <c r="A11"/>
      <c r="B11"/>
      <c r="C11"/>
      <c r="D11"/>
      <c r="E11"/>
      <c r="F11" s="109" t="s">
        <v>6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 customHeight="1">
      <c r="A12" s="338" t="s">
        <v>264</v>
      </c>
      <c r="B12" s="338"/>
      <c r="C12" s="338"/>
      <c r="D12" s="338"/>
      <c r="E12" s="338"/>
      <c r="F12" s="338"/>
      <c r="G12"/>
      <c r="H12"/>
      <c r="I12"/>
      <c r="J12" s="85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 customHeight="1">
      <c r="A13" s="338" t="s">
        <v>590</v>
      </c>
      <c r="B13" s="338"/>
      <c r="C13" s="338"/>
      <c r="D13" s="338"/>
      <c r="E13" s="338"/>
      <c r="F13" s="338"/>
      <c r="G13"/>
      <c r="H13"/>
      <c r="I13"/>
      <c r="J13" s="85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.75" customHeight="1">
      <c r="A14" s="373" t="s">
        <v>265</v>
      </c>
      <c r="B14" s="373"/>
      <c r="C14" s="373"/>
      <c r="D14" s="373"/>
      <c r="E14" s="373"/>
      <c r="F14" s="373"/>
      <c r="G14" s="373"/>
      <c r="H14" s="373"/>
      <c r="I14"/>
      <c r="J14" s="85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8.5" customHeight="1">
      <c r="A15" s="333" t="s">
        <v>266</v>
      </c>
      <c r="B15" s="333" t="s">
        <v>267</v>
      </c>
      <c r="C15" s="333" t="s">
        <v>268</v>
      </c>
      <c r="D15" s="333"/>
      <c r="E15" s="333" t="s">
        <v>269</v>
      </c>
      <c r="F15" s="333" t="s">
        <v>270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8.5" customHeight="1">
      <c r="A16" s="333"/>
      <c r="B16" s="333"/>
      <c r="C16" s="333"/>
      <c r="D16" s="333"/>
      <c r="E16" s="333"/>
      <c r="F16" s="333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45" customHeight="1">
      <c r="A17" s="333"/>
      <c r="B17" s="333"/>
      <c r="C17" s="186" t="s">
        <v>271</v>
      </c>
      <c r="D17" s="186" t="s">
        <v>272</v>
      </c>
      <c r="E17" s="333"/>
      <c r="F17" s="333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 customHeight="1">
      <c r="A18" s="47">
        <v>1</v>
      </c>
      <c r="B18" s="47">
        <v>2</v>
      </c>
      <c r="C18" s="187">
        <v>3</v>
      </c>
      <c r="D18" s="187">
        <v>4</v>
      </c>
      <c r="E18" s="47">
        <v>5</v>
      </c>
      <c r="F18" s="47">
        <v>6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8" customHeight="1">
      <c r="A19" s="47">
        <v>1</v>
      </c>
      <c r="B19" s="188" t="s">
        <v>273</v>
      </c>
      <c r="C19" s="187">
        <v>2019</v>
      </c>
      <c r="D19" s="187">
        <v>2019</v>
      </c>
      <c r="E19" s="47" t="s">
        <v>27</v>
      </c>
      <c r="F19" s="47" t="s">
        <v>27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8" customHeight="1">
      <c r="A20" s="48" t="s">
        <v>29</v>
      </c>
      <c r="B20" s="189" t="s">
        <v>274</v>
      </c>
      <c r="C20" s="48" t="s">
        <v>27</v>
      </c>
      <c r="D20" s="48" t="s">
        <v>27</v>
      </c>
      <c r="E20" s="48" t="s">
        <v>27</v>
      </c>
      <c r="F20" s="48" t="s">
        <v>27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8" customHeight="1">
      <c r="A21" s="48" t="s">
        <v>275</v>
      </c>
      <c r="B21" s="189" t="s">
        <v>276</v>
      </c>
      <c r="C21" s="48" t="s">
        <v>27</v>
      </c>
      <c r="D21" s="48" t="s">
        <v>27</v>
      </c>
      <c r="E21" s="48" t="s">
        <v>27</v>
      </c>
      <c r="F21" s="48" t="s">
        <v>27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" customHeight="1">
      <c r="A22" s="48" t="s">
        <v>277</v>
      </c>
      <c r="B22" s="190" t="s">
        <v>278</v>
      </c>
      <c r="C22" s="187">
        <v>2019</v>
      </c>
      <c r="D22" s="187">
        <v>2019</v>
      </c>
      <c r="E22" s="48" t="s">
        <v>27</v>
      </c>
      <c r="F22" s="48" t="s">
        <v>27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34.5" customHeight="1">
      <c r="A23" s="48" t="s">
        <v>279</v>
      </c>
      <c r="B23" s="190" t="s">
        <v>280</v>
      </c>
      <c r="C23" s="48" t="s">
        <v>27</v>
      </c>
      <c r="D23" s="48" t="s">
        <v>27</v>
      </c>
      <c r="E23" s="48" t="s">
        <v>27</v>
      </c>
      <c r="F23" s="48" t="s">
        <v>27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8" customHeight="1">
      <c r="A24" s="48" t="s">
        <v>281</v>
      </c>
      <c r="B24" s="189" t="s">
        <v>282</v>
      </c>
      <c r="C24" s="187">
        <v>2019</v>
      </c>
      <c r="D24" s="187">
        <v>2019</v>
      </c>
      <c r="E24" s="48" t="s">
        <v>27</v>
      </c>
      <c r="F24" s="48" t="s">
        <v>27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8" customHeight="1">
      <c r="A25" s="48" t="s">
        <v>283</v>
      </c>
      <c r="B25" s="189" t="s">
        <v>284</v>
      </c>
      <c r="C25" s="187">
        <v>2019</v>
      </c>
      <c r="D25" s="187">
        <v>2019</v>
      </c>
      <c r="E25" s="48" t="s">
        <v>27</v>
      </c>
      <c r="F25" s="48" t="s">
        <v>27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8" customHeight="1">
      <c r="A26" s="47">
        <v>2</v>
      </c>
      <c r="B26" s="188" t="s">
        <v>285</v>
      </c>
      <c r="C26" s="187">
        <v>2019</v>
      </c>
      <c r="D26" s="187">
        <v>2019</v>
      </c>
      <c r="E26" s="47" t="s">
        <v>27</v>
      </c>
      <c r="F26" s="47" t="s">
        <v>27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8" customHeight="1">
      <c r="A27" s="48" t="s">
        <v>286</v>
      </c>
      <c r="B27" s="189" t="s">
        <v>287</v>
      </c>
      <c r="C27" s="187">
        <v>2019</v>
      </c>
      <c r="D27" s="187">
        <v>2019</v>
      </c>
      <c r="E27" s="48" t="s">
        <v>27</v>
      </c>
      <c r="F27" s="48" t="s">
        <v>27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30.75" customHeight="1">
      <c r="A28" s="48" t="s">
        <v>288</v>
      </c>
      <c r="B28" s="190" t="s">
        <v>289</v>
      </c>
      <c r="C28" s="48" t="s">
        <v>27</v>
      </c>
      <c r="D28" s="48" t="s">
        <v>27</v>
      </c>
      <c r="E28" s="48" t="s">
        <v>27</v>
      </c>
      <c r="F28" s="48" t="s">
        <v>27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30.75" customHeight="1">
      <c r="A29" s="48" t="s">
        <v>290</v>
      </c>
      <c r="B29" s="190" t="s">
        <v>291</v>
      </c>
      <c r="C29" s="48" t="s">
        <v>27</v>
      </c>
      <c r="D29" s="48" t="s">
        <v>27</v>
      </c>
      <c r="E29" s="48" t="s">
        <v>27</v>
      </c>
      <c r="F29" s="48" t="s">
        <v>27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30" customHeight="1">
      <c r="A30" s="47">
        <v>3</v>
      </c>
      <c r="B30" s="191" t="s">
        <v>292</v>
      </c>
      <c r="C30" s="187">
        <v>2019</v>
      </c>
      <c r="D30" s="187">
        <v>2019</v>
      </c>
      <c r="E30" s="47" t="s">
        <v>27</v>
      </c>
      <c r="F30" s="47" t="s">
        <v>27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30.75" customHeight="1">
      <c r="A31" s="48" t="s">
        <v>293</v>
      </c>
      <c r="B31" s="190" t="s">
        <v>294</v>
      </c>
      <c r="C31" s="48" t="s">
        <v>27</v>
      </c>
      <c r="D31" s="48" t="s">
        <v>27</v>
      </c>
      <c r="E31" s="48" t="s">
        <v>27</v>
      </c>
      <c r="F31" s="48" t="s">
        <v>27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8" customHeight="1">
      <c r="A32" s="48" t="s">
        <v>295</v>
      </c>
      <c r="B32" s="189" t="s">
        <v>296</v>
      </c>
      <c r="C32" s="187">
        <v>2019</v>
      </c>
      <c r="D32" s="187">
        <v>2019</v>
      </c>
      <c r="E32" s="48" t="s">
        <v>27</v>
      </c>
      <c r="F32" s="48" t="s">
        <v>27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8" customHeight="1">
      <c r="A33" s="48" t="s">
        <v>297</v>
      </c>
      <c r="B33" s="189" t="s">
        <v>298</v>
      </c>
      <c r="C33" s="187">
        <v>2019</v>
      </c>
      <c r="D33" s="187">
        <v>2019</v>
      </c>
      <c r="E33" s="48" t="s">
        <v>27</v>
      </c>
      <c r="F33" s="48" t="s">
        <v>27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" customHeight="1">
      <c r="A34" s="48" t="s">
        <v>299</v>
      </c>
      <c r="B34" s="189" t="s">
        <v>300</v>
      </c>
      <c r="C34" s="187">
        <v>2019</v>
      </c>
      <c r="D34" s="187">
        <v>2019</v>
      </c>
      <c r="E34" s="48" t="s">
        <v>27</v>
      </c>
      <c r="F34" s="48" t="s">
        <v>27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8" customHeight="1">
      <c r="A35" s="48" t="s">
        <v>301</v>
      </c>
      <c r="B35" s="189" t="s">
        <v>302</v>
      </c>
      <c r="C35" s="187">
        <v>2019</v>
      </c>
      <c r="D35" s="187">
        <v>2019</v>
      </c>
      <c r="E35" s="48" t="s">
        <v>27</v>
      </c>
      <c r="F35" s="48" t="s">
        <v>27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" customHeight="1">
      <c r="A36" s="47">
        <v>4</v>
      </c>
      <c r="B36" s="188" t="s">
        <v>303</v>
      </c>
      <c r="C36" s="187">
        <v>2019</v>
      </c>
      <c r="D36" s="187">
        <v>2019</v>
      </c>
      <c r="E36" s="47" t="s">
        <v>27</v>
      </c>
      <c r="F36" s="47" t="s">
        <v>27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" customHeight="1">
      <c r="A37" s="48" t="s">
        <v>304</v>
      </c>
      <c r="B37" s="189" t="s">
        <v>305</v>
      </c>
      <c r="C37" s="187">
        <v>2019</v>
      </c>
      <c r="D37" s="187">
        <v>2019</v>
      </c>
      <c r="E37" s="48" t="s">
        <v>27</v>
      </c>
      <c r="F37" s="48" t="s">
        <v>27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30.75" customHeight="1">
      <c r="A38" s="48" t="s">
        <v>306</v>
      </c>
      <c r="B38" s="190" t="s">
        <v>307</v>
      </c>
      <c r="C38" s="187">
        <v>2019</v>
      </c>
      <c r="D38" s="187">
        <v>2019</v>
      </c>
      <c r="E38" s="48" t="s">
        <v>27</v>
      </c>
      <c r="F38" s="48" t="s">
        <v>27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" customHeight="1">
      <c r="A39" s="48" t="s">
        <v>308</v>
      </c>
      <c r="B39" s="189" t="s">
        <v>309</v>
      </c>
      <c r="C39" s="187">
        <v>2019</v>
      </c>
      <c r="D39" s="187">
        <v>2019</v>
      </c>
      <c r="E39" s="48" t="s">
        <v>27</v>
      </c>
      <c r="F39" s="48" t="s">
        <v>27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" customHeight="1">
      <c r="A40" s="48" t="s">
        <v>310</v>
      </c>
      <c r="B40" s="192" t="s">
        <v>311</v>
      </c>
      <c r="C40" s="187">
        <v>2019</v>
      </c>
      <c r="D40" s="187">
        <v>2019</v>
      </c>
      <c r="E40" s="48" t="s">
        <v>27</v>
      </c>
      <c r="F40" s="48" t="s">
        <v>27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5" s="64" customFormat="1" ht="15" customHeight="1">
      <c r="A41" s="193"/>
      <c r="B41" s="193"/>
      <c r="C41" s="193"/>
      <c r="D41" s="193"/>
      <c r="E41" s="193"/>
    </row>
    <row r="42" spans="1:6" ht="15" customHeight="1">
      <c r="A42" s="369" t="s">
        <v>312</v>
      </c>
      <c r="B42" s="369"/>
      <c r="C42" s="369"/>
      <c r="D42" s="369"/>
      <c r="E42" s="369"/>
      <c r="F42" s="369"/>
    </row>
  </sheetData>
  <sheetProtection selectLockedCells="1" selectUnlockedCells="1"/>
  <mergeCells count="12">
    <mergeCell ref="A4:F4"/>
    <mergeCell ref="D9:F9"/>
    <mergeCell ref="D10:F10"/>
    <mergeCell ref="A12:F12"/>
    <mergeCell ref="A13:F13"/>
    <mergeCell ref="A14:H14"/>
    <mergeCell ref="A15:A17"/>
    <mergeCell ref="B15:B17"/>
    <mergeCell ref="C15:D16"/>
    <mergeCell ref="E15:E17"/>
    <mergeCell ref="F15:F17"/>
    <mergeCell ref="A42:F42"/>
  </mergeCells>
  <printOptions/>
  <pageMargins left="0.7875" right="0.19652777777777777" top="0.6888888888888889" bottom="0.6888888888888889" header="0.5118055555555555" footer="0.5118055555555555"/>
  <pageSetup horizontalDpi="300" verticalDpi="300" orientation="portrait" pageOrder="overThenDown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IV80"/>
  <sheetViews>
    <sheetView view="pageBreakPreview" zoomScale="75" zoomScaleNormal="75" zoomScaleSheetLayoutView="75" zoomScalePageLayoutView="0" workbookViewId="0" topLeftCell="A4">
      <selection activeCell="C8" sqref="C8"/>
    </sheetView>
  </sheetViews>
  <sheetFormatPr defaultColWidth="12" defaultRowHeight="15"/>
  <cols>
    <col min="1" max="1" width="7.5" style="1" customWidth="1"/>
    <col min="2" max="2" width="104.5" style="1" customWidth="1"/>
    <col min="3" max="3" width="11" style="1" customWidth="1"/>
    <col min="4" max="16384" width="12" style="1" customWidth="1"/>
  </cols>
  <sheetData>
    <row r="1" spans="1:256" ht="15" customHeight="1">
      <c r="A1"/>
      <c r="B1"/>
      <c r="C1" s="41" t="s">
        <v>313</v>
      </c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 customHeight="1">
      <c r="A2"/>
      <c r="B2"/>
      <c r="C2" s="41" t="s">
        <v>1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/>
      <c r="B3"/>
      <c r="C3" s="41" t="s">
        <v>190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>
      <c r="A4"/>
      <c r="B4"/>
      <c r="C4" s="41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3" s="183" customFormat="1" ht="38.25" customHeight="1">
      <c r="A5" s="376" t="s">
        <v>314</v>
      </c>
      <c r="B5" s="376"/>
      <c r="C5" s="376"/>
    </row>
    <row r="6" spans="1:3" ht="18" customHeight="1">
      <c r="A6" s="195"/>
      <c r="B6" s="195"/>
      <c r="C6" s="195"/>
    </row>
    <row r="7" spans="1:3" ht="18" customHeight="1">
      <c r="A7"/>
      <c r="B7"/>
      <c r="C7" s="184" t="s">
        <v>4</v>
      </c>
    </row>
    <row r="8" spans="1:3" ht="18" customHeight="1">
      <c r="A8"/>
      <c r="B8"/>
      <c r="C8" s="184" t="s">
        <v>605</v>
      </c>
    </row>
    <row r="9" spans="1:3" ht="18" customHeight="1">
      <c r="A9"/>
      <c r="B9"/>
      <c r="C9" s="184"/>
    </row>
    <row r="10" spans="1:3" ht="18" customHeight="1">
      <c r="A10"/>
      <c r="B10"/>
      <c r="C10" s="184"/>
    </row>
    <row r="11" spans="1:3" ht="18" customHeight="1">
      <c r="A11"/>
      <c r="B11"/>
      <c r="C11" s="185" t="s">
        <v>595</v>
      </c>
    </row>
    <row r="12" spans="1:3" ht="18" customHeight="1">
      <c r="A12"/>
      <c r="B12"/>
      <c r="C12" s="196" t="s">
        <v>5</v>
      </c>
    </row>
    <row r="13" spans="1:3" ht="15" customHeight="1">
      <c r="A13"/>
      <c r="B13"/>
      <c r="C13" s="109" t="s">
        <v>6</v>
      </c>
    </row>
    <row r="14" spans="1:3" ht="15" customHeight="1">
      <c r="A14"/>
      <c r="B14"/>
      <c r="C14" s="109"/>
    </row>
    <row r="15" spans="1:3" ht="15" customHeight="1">
      <c r="A15" s="64" t="s">
        <v>264</v>
      </c>
      <c r="B15"/>
      <c r="C15" s="109"/>
    </row>
    <row r="16" spans="1:3" ht="15.75" customHeight="1">
      <c r="A16" s="64" t="s">
        <v>590</v>
      </c>
      <c r="B16"/>
      <c r="C16"/>
    </row>
    <row r="17" spans="1:3" ht="15.75" customHeight="1" hidden="1">
      <c r="A17"/>
      <c r="B17"/>
      <c r="C17"/>
    </row>
    <row r="18" spans="1:3" ht="21.75" customHeight="1" hidden="1">
      <c r="A18" s="91" t="s">
        <v>315</v>
      </c>
      <c r="B18" s="47" t="s">
        <v>316</v>
      </c>
      <c r="C18" s="197" t="s">
        <v>317</v>
      </c>
    </row>
    <row r="19" spans="1:3" ht="15.75" customHeight="1" hidden="1">
      <c r="A19" s="198" t="s">
        <v>121</v>
      </c>
      <c r="B19" s="377" t="s">
        <v>318</v>
      </c>
      <c r="C19" s="377"/>
    </row>
    <row r="20" spans="1:3" ht="15.75" customHeight="1" hidden="1">
      <c r="A20" s="186" t="s">
        <v>29</v>
      </c>
      <c r="B20" s="190" t="s">
        <v>319</v>
      </c>
      <c r="C20" s="48" t="s">
        <v>320</v>
      </c>
    </row>
    <row r="21" spans="1:3" ht="15.75" customHeight="1" hidden="1">
      <c r="A21" s="186" t="s">
        <v>275</v>
      </c>
      <c r="B21" s="190" t="s">
        <v>321</v>
      </c>
      <c r="C21" s="48" t="s">
        <v>322</v>
      </c>
    </row>
    <row r="22" spans="1:3" ht="15.75" customHeight="1" hidden="1">
      <c r="A22" s="186" t="s">
        <v>323</v>
      </c>
      <c r="B22" s="374" t="s">
        <v>324</v>
      </c>
      <c r="C22" s="374"/>
    </row>
    <row r="23" spans="1:3" ht="15.75" customHeight="1" hidden="1">
      <c r="A23" s="186" t="s">
        <v>286</v>
      </c>
      <c r="B23" s="190" t="s">
        <v>325</v>
      </c>
      <c r="C23" s="48" t="s">
        <v>320</v>
      </c>
    </row>
    <row r="24" spans="1:3" ht="15.75" customHeight="1" hidden="1">
      <c r="A24" s="186" t="s">
        <v>288</v>
      </c>
      <c r="B24" s="190" t="s">
        <v>326</v>
      </c>
      <c r="C24" s="48" t="s">
        <v>322</v>
      </c>
    </row>
    <row r="25" spans="1:3" ht="31.5" customHeight="1" hidden="1">
      <c r="A25" s="186" t="s">
        <v>290</v>
      </c>
      <c r="B25" s="190" t="s">
        <v>327</v>
      </c>
      <c r="C25" s="48" t="s">
        <v>320</v>
      </c>
    </row>
    <row r="26" spans="1:3" ht="31.5" customHeight="1" hidden="1">
      <c r="A26" s="186" t="s">
        <v>328</v>
      </c>
      <c r="B26" s="190" t="s">
        <v>329</v>
      </c>
      <c r="C26" s="48" t="s">
        <v>322</v>
      </c>
    </row>
    <row r="27" spans="1:3" ht="15.75" customHeight="1" hidden="1">
      <c r="A27" s="186" t="s">
        <v>330</v>
      </c>
      <c r="B27" s="190" t="s">
        <v>331</v>
      </c>
      <c r="C27" s="48" t="s">
        <v>320</v>
      </c>
    </row>
    <row r="28" spans="1:3" ht="34.5" customHeight="1" hidden="1">
      <c r="A28" s="186" t="s">
        <v>332</v>
      </c>
      <c r="B28" s="190" t="s">
        <v>333</v>
      </c>
      <c r="C28" s="48" t="s">
        <v>320</v>
      </c>
    </row>
    <row r="29" spans="1:3" ht="15.75" customHeight="1" hidden="1">
      <c r="A29" s="186">
        <v>3</v>
      </c>
      <c r="B29" s="374" t="s">
        <v>285</v>
      </c>
      <c r="C29" s="374"/>
    </row>
    <row r="30" spans="1:3" ht="31.5" customHeight="1" hidden="1">
      <c r="A30" s="186" t="s">
        <v>293</v>
      </c>
      <c r="B30" s="190" t="s">
        <v>334</v>
      </c>
      <c r="C30" s="48" t="s">
        <v>320</v>
      </c>
    </row>
    <row r="31" spans="1:3" ht="31.5" customHeight="1" hidden="1">
      <c r="A31" s="186" t="s">
        <v>295</v>
      </c>
      <c r="B31" s="190" t="s">
        <v>335</v>
      </c>
      <c r="C31" s="48" t="s">
        <v>320</v>
      </c>
    </row>
    <row r="32" spans="1:3" ht="24.75" customHeight="1" hidden="1">
      <c r="A32" s="186" t="s">
        <v>297</v>
      </c>
      <c r="B32" s="190" t="s">
        <v>336</v>
      </c>
      <c r="C32" s="48" t="s">
        <v>320</v>
      </c>
    </row>
    <row r="33" spans="1:3" ht="15.75" customHeight="1" hidden="1">
      <c r="A33" s="186" t="s">
        <v>337</v>
      </c>
      <c r="B33" s="190" t="s">
        <v>338</v>
      </c>
      <c r="C33" s="48" t="s">
        <v>320</v>
      </c>
    </row>
    <row r="34" spans="1:3" ht="15.75" customHeight="1" hidden="1">
      <c r="A34" s="186">
        <v>4</v>
      </c>
      <c r="B34" s="374" t="s">
        <v>339</v>
      </c>
      <c r="C34" s="374"/>
    </row>
    <row r="35" spans="1:3" ht="15.75" customHeight="1" hidden="1">
      <c r="A35" s="186" t="s">
        <v>304</v>
      </c>
      <c r="B35" s="190" t="s">
        <v>340</v>
      </c>
      <c r="C35" s="48" t="s">
        <v>322</v>
      </c>
    </row>
    <row r="36" spans="1:3" ht="31.5" customHeight="1" hidden="1">
      <c r="A36" s="186" t="s">
        <v>306</v>
      </c>
      <c r="B36" s="190" t="s">
        <v>341</v>
      </c>
      <c r="C36" s="48" t="s">
        <v>322</v>
      </c>
    </row>
    <row r="37" spans="1:3" ht="15.75" customHeight="1" hidden="1">
      <c r="A37" s="186" t="s">
        <v>308</v>
      </c>
      <c r="B37" s="190" t="s">
        <v>342</v>
      </c>
      <c r="C37" s="48" t="s">
        <v>320</v>
      </c>
    </row>
    <row r="38" spans="1:3" ht="31.5" customHeight="1" hidden="1">
      <c r="A38" s="186" t="s">
        <v>310</v>
      </c>
      <c r="B38" s="190" t="s">
        <v>343</v>
      </c>
      <c r="C38" s="48" t="s">
        <v>320</v>
      </c>
    </row>
    <row r="39" spans="1:3" ht="15.75" customHeight="1" hidden="1">
      <c r="A39" s="186" t="s">
        <v>344</v>
      </c>
      <c r="B39" s="190" t="s">
        <v>345</v>
      </c>
      <c r="C39" s="48" t="s">
        <v>322</v>
      </c>
    </row>
    <row r="40" spans="1:3" ht="15.75" customHeight="1" hidden="1">
      <c r="A40" s="186" t="s">
        <v>346</v>
      </c>
      <c r="B40" s="190" t="s">
        <v>347</v>
      </c>
      <c r="C40" s="48" t="s">
        <v>322</v>
      </c>
    </row>
    <row r="41" spans="1:3" ht="15.75" customHeight="1" hidden="1">
      <c r="A41" s="186">
        <v>5</v>
      </c>
      <c r="B41" s="374" t="s">
        <v>348</v>
      </c>
      <c r="C41" s="374"/>
    </row>
    <row r="42" spans="1:3" ht="15.75" customHeight="1" hidden="1">
      <c r="A42" s="186" t="s">
        <v>349</v>
      </c>
      <c r="B42" s="190" t="s">
        <v>350</v>
      </c>
      <c r="C42" s="199" t="s">
        <v>320</v>
      </c>
    </row>
    <row r="43" spans="1:3" ht="31.5" customHeight="1" hidden="1">
      <c r="A43" s="186" t="s">
        <v>351</v>
      </c>
      <c r="B43" s="190" t="s">
        <v>352</v>
      </c>
      <c r="C43" s="199" t="s">
        <v>320</v>
      </c>
    </row>
    <row r="44" spans="1:3" ht="31.5" customHeight="1" hidden="1">
      <c r="A44" s="186" t="s">
        <v>353</v>
      </c>
      <c r="B44" s="190" t="s">
        <v>354</v>
      </c>
      <c r="C44" s="48" t="s">
        <v>322</v>
      </c>
    </row>
    <row r="45" spans="1:3" ht="31.5" customHeight="1" hidden="1">
      <c r="A45" s="186" t="s">
        <v>355</v>
      </c>
      <c r="B45" s="190" t="s">
        <v>356</v>
      </c>
      <c r="C45" s="48" t="s">
        <v>320</v>
      </c>
    </row>
    <row r="46" spans="1:3" ht="31.5" customHeight="1" hidden="1">
      <c r="A46" s="186" t="s">
        <v>357</v>
      </c>
      <c r="B46" s="190" t="s">
        <v>358</v>
      </c>
      <c r="C46" s="48" t="s">
        <v>322</v>
      </c>
    </row>
    <row r="47" spans="1:3" ht="31.5" customHeight="1" hidden="1">
      <c r="A47" s="186" t="s">
        <v>359</v>
      </c>
      <c r="B47" s="190" t="s">
        <v>360</v>
      </c>
      <c r="C47" s="48" t="s">
        <v>322</v>
      </c>
    </row>
    <row r="48" spans="1:3" ht="15.75" customHeight="1" hidden="1">
      <c r="A48"/>
      <c r="B48"/>
      <c r="C48"/>
    </row>
    <row r="49" spans="1:3" ht="15.75" customHeight="1" hidden="1">
      <c r="A49" s="186">
        <v>6</v>
      </c>
      <c r="B49" s="374" t="s">
        <v>303</v>
      </c>
      <c r="C49" s="374"/>
    </row>
    <row r="50" spans="1:3" ht="31.5" customHeight="1" hidden="1">
      <c r="A50" s="186" t="s">
        <v>361</v>
      </c>
      <c r="B50" s="190" t="s">
        <v>362</v>
      </c>
      <c r="C50" s="48" t="s">
        <v>322</v>
      </c>
    </row>
    <row r="51" spans="1:3" ht="15.75" customHeight="1" hidden="1">
      <c r="A51" s="186" t="s">
        <v>363</v>
      </c>
      <c r="B51" s="190" t="s">
        <v>305</v>
      </c>
      <c r="C51" s="48" t="s">
        <v>322</v>
      </c>
    </row>
    <row r="52" spans="1:3" ht="31.5" customHeight="1" hidden="1">
      <c r="A52" s="186" t="s">
        <v>364</v>
      </c>
      <c r="B52" s="190" t="s">
        <v>365</v>
      </c>
      <c r="C52" s="48" t="s">
        <v>320</v>
      </c>
    </row>
    <row r="53" spans="1:3" ht="46.5" customHeight="1" hidden="1">
      <c r="A53" s="186" t="s">
        <v>366</v>
      </c>
      <c r="B53" s="190" t="s">
        <v>367</v>
      </c>
      <c r="C53" s="48" t="s">
        <v>320</v>
      </c>
    </row>
    <row r="54" spans="1:3" ht="15.75" customHeight="1" hidden="1">
      <c r="A54"/>
      <c r="B54"/>
      <c r="C54"/>
    </row>
    <row r="55" spans="1:3" ht="15.75" customHeight="1" hidden="1">
      <c r="A55"/>
      <c r="B55"/>
      <c r="C55"/>
    </row>
    <row r="56" spans="1:3" ht="33" customHeight="1" hidden="1">
      <c r="A56" s="375" t="s">
        <v>368</v>
      </c>
      <c r="B56" s="375"/>
      <c r="C56" s="375"/>
    </row>
    <row r="57" spans="1:3" ht="15.75" customHeight="1" hidden="1">
      <c r="A57"/>
      <c r="B57"/>
      <c r="C57"/>
    </row>
    <row r="58" spans="1:3" ht="15.75" customHeight="1">
      <c r="A58" s="200" t="s">
        <v>86</v>
      </c>
      <c r="B58" s="201" t="s">
        <v>316</v>
      </c>
      <c r="C58" s="202" t="s">
        <v>317</v>
      </c>
    </row>
    <row r="59" spans="1:3" ht="15" customHeight="1">
      <c r="A59" s="198">
        <v>1</v>
      </c>
      <c r="B59" s="203" t="s">
        <v>273</v>
      </c>
      <c r="C59" s="204"/>
    </row>
    <row r="60" spans="1:3" ht="15" customHeight="1">
      <c r="A60" s="186" t="s">
        <v>29</v>
      </c>
      <c r="B60" s="76" t="s">
        <v>274</v>
      </c>
      <c r="C60" s="48" t="s">
        <v>320</v>
      </c>
    </row>
    <row r="61" spans="1:3" ht="15" customHeight="1">
      <c r="A61" s="186" t="s">
        <v>275</v>
      </c>
      <c r="B61" s="76" t="s">
        <v>276</v>
      </c>
      <c r="C61" s="48" t="s">
        <v>320</v>
      </c>
    </row>
    <row r="62" spans="1:3" ht="15" customHeight="1">
      <c r="A62" s="186" t="s">
        <v>277</v>
      </c>
      <c r="B62" s="76" t="s">
        <v>278</v>
      </c>
      <c r="C62" s="48" t="s">
        <v>320</v>
      </c>
    </row>
    <row r="63" spans="1:3" ht="30.75" customHeight="1">
      <c r="A63" s="186" t="s">
        <v>279</v>
      </c>
      <c r="B63" s="76" t="s">
        <v>280</v>
      </c>
      <c r="C63" s="48" t="s">
        <v>320</v>
      </c>
    </row>
    <row r="64" spans="1:3" ht="15" customHeight="1">
      <c r="A64" s="186" t="s">
        <v>281</v>
      </c>
      <c r="B64" s="76" t="s">
        <v>282</v>
      </c>
      <c r="C64" s="48" t="s">
        <v>320</v>
      </c>
    </row>
    <row r="65" spans="1:3" ht="15" customHeight="1">
      <c r="A65" s="186" t="s">
        <v>283</v>
      </c>
      <c r="B65" s="76" t="s">
        <v>284</v>
      </c>
      <c r="C65" s="48" t="s">
        <v>322</v>
      </c>
    </row>
    <row r="66" spans="1:3" ht="15" customHeight="1">
      <c r="A66" s="186">
        <v>2</v>
      </c>
      <c r="B66" s="205" t="s">
        <v>285</v>
      </c>
      <c r="C66" s="204"/>
    </row>
    <row r="67" spans="1:3" ht="15" customHeight="1">
      <c r="A67" s="186" t="s">
        <v>286</v>
      </c>
      <c r="B67" s="76" t="s">
        <v>287</v>
      </c>
      <c r="C67" s="48" t="s">
        <v>320</v>
      </c>
    </row>
    <row r="68" spans="1:3" ht="30.75" customHeight="1">
      <c r="A68" s="186" t="s">
        <v>288</v>
      </c>
      <c r="B68" s="76" t="s">
        <v>289</v>
      </c>
      <c r="C68" s="48" t="s">
        <v>320</v>
      </c>
    </row>
    <row r="69" spans="1:3" ht="15" customHeight="1">
      <c r="A69" s="186" t="s">
        <v>290</v>
      </c>
      <c r="B69" s="76" t="s">
        <v>291</v>
      </c>
      <c r="C69" s="48" t="s">
        <v>320</v>
      </c>
    </row>
    <row r="70" spans="1:3" ht="15" customHeight="1">
      <c r="A70" s="186">
        <v>3</v>
      </c>
      <c r="B70" s="205" t="s">
        <v>292</v>
      </c>
      <c r="C70" s="204"/>
    </row>
    <row r="71" spans="1:3" ht="15" customHeight="1">
      <c r="A71" s="186" t="s">
        <v>293</v>
      </c>
      <c r="B71" s="76" t="s">
        <v>294</v>
      </c>
      <c r="C71" s="48" t="s">
        <v>322</v>
      </c>
    </row>
    <row r="72" spans="1:3" ht="15" customHeight="1">
      <c r="A72" s="186" t="s">
        <v>295</v>
      </c>
      <c r="B72" s="76" t="s">
        <v>296</v>
      </c>
      <c r="C72" s="48" t="s">
        <v>320</v>
      </c>
    </row>
    <row r="73" spans="1:3" ht="15" customHeight="1">
      <c r="A73" s="186" t="s">
        <v>297</v>
      </c>
      <c r="B73" s="76" t="s">
        <v>298</v>
      </c>
      <c r="C73" s="48" t="s">
        <v>322</v>
      </c>
    </row>
    <row r="74" spans="1:3" ht="15" customHeight="1">
      <c r="A74" s="186" t="s">
        <v>299</v>
      </c>
      <c r="B74" s="76" t="s">
        <v>300</v>
      </c>
      <c r="C74" s="48" t="s">
        <v>322</v>
      </c>
    </row>
    <row r="75" spans="1:3" ht="15" customHeight="1">
      <c r="A75" s="186" t="s">
        <v>301</v>
      </c>
      <c r="B75" s="76" t="s">
        <v>302</v>
      </c>
      <c r="C75" s="48" t="s">
        <v>320</v>
      </c>
    </row>
    <row r="76" spans="1:3" ht="15" customHeight="1">
      <c r="A76" s="186">
        <v>4</v>
      </c>
      <c r="B76" s="205" t="s">
        <v>303</v>
      </c>
      <c r="C76" s="204"/>
    </row>
    <row r="77" spans="1:3" ht="15" customHeight="1">
      <c r="A77" s="186" t="s">
        <v>304</v>
      </c>
      <c r="B77" s="76" t="s">
        <v>305</v>
      </c>
      <c r="C77" s="48" t="s">
        <v>322</v>
      </c>
    </row>
    <row r="78" spans="1:3" ht="30.75" customHeight="1">
      <c r="A78" s="186" t="s">
        <v>306</v>
      </c>
      <c r="B78" s="76" t="s">
        <v>307</v>
      </c>
      <c r="C78" s="48" t="s">
        <v>320</v>
      </c>
    </row>
    <row r="79" spans="1:3" ht="15.75" customHeight="1">
      <c r="A79" s="186" t="s">
        <v>308</v>
      </c>
      <c r="B79" s="76" t="s">
        <v>309</v>
      </c>
      <c r="C79" s="48" t="s">
        <v>320</v>
      </c>
    </row>
    <row r="80" spans="1:3" ht="15.75" customHeight="1">
      <c r="A80" s="186" t="s">
        <v>310</v>
      </c>
      <c r="B80" s="76" t="s">
        <v>311</v>
      </c>
      <c r="C80" s="48" t="s">
        <v>320</v>
      </c>
    </row>
  </sheetData>
  <sheetProtection selectLockedCells="1" selectUnlockedCells="1"/>
  <mergeCells count="8">
    <mergeCell ref="B49:C49"/>
    <mergeCell ref="A56:C56"/>
    <mergeCell ref="A5:C5"/>
    <mergeCell ref="B19:C19"/>
    <mergeCell ref="B22:C22"/>
    <mergeCell ref="B29:C29"/>
    <mergeCell ref="B34:C34"/>
    <mergeCell ref="B41:C41"/>
  </mergeCells>
  <printOptions/>
  <pageMargins left="0.7875" right="0.19652777777777777" top="0.6888888888888889" bottom="0.49166666666666664" header="0.5118055555555555" footer="0.5118055555555555"/>
  <pageSetup horizontalDpi="300" verticalDpi="300" orientation="portrait" pageOrder="overThenDown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IV42"/>
  <sheetViews>
    <sheetView view="pageBreakPreview" zoomScale="75" zoomScaleNormal="75" zoomScaleSheetLayoutView="75" zoomScalePageLayoutView="0" workbookViewId="0" topLeftCell="A1">
      <selection activeCell="F6" sqref="F6"/>
    </sheetView>
  </sheetViews>
  <sheetFormatPr defaultColWidth="12" defaultRowHeight="15"/>
  <cols>
    <col min="1" max="1" width="6.09765625" style="1" customWidth="1"/>
    <col min="2" max="2" width="76.5" style="1" customWidth="1"/>
    <col min="3" max="4" width="9.59765625" style="1" customWidth="1"/>
    <col min="5" max="5" width="13.69921875" style="1" customWidth="1"/>
    <col min="6" max="6" width="11.3984375" style="1" customWidth="1"/>
    <col min="7" max="10" width="12" style="1" customWidth="1"/>
    <col min="11" max="11" width="17.69921875" style="1" customWidth="1"/>
    <col min="12" max="16384" width="12" style="1" customWidth="1"/>
  </cols>
  <sheetData>
    <row r="1" spans="1:256" ht="15" customHeight="1">
      <c r="A1"/>
      <c r="B1"/>
      <c r="C1"/>
      <c r="D1"/>
      <c r="E1"/>
      <c r="F1" s="41" t="s">
        <v>262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 customHeight="1">
      <c r="A2"/>
      <c r="B2"/>
      <c r="C2"/>
      <c r="D2"/>
      <c r="E2"/>
      <c r="F2" s="41" t="s">
        <v>1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/>
      <c r="B3"/>
      <c r="C3"/>
      <c r="D3"/>
      <c r="E3"/>
      <c r="F3" s="41" t="s">
        <v>190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0" s="183" customFormat="1" ht="18" customHeight="1">
      <c r="A4" s="370" t="s">
        <v>263</v>
      </c>
      <c r="B4" s="370"/>
      <c r="C4" s="370"/>
      <c r="D4" s="370"/>
      <c r="E4" s="370"/>
      <c r="F4" s="370"/>
      <c r="G4" s="182"/>
      <c r="H4" s="182"/>
      <c r="I4" s="182"/>
      <c r="J4" s="182"/>
    </row>
    <row r="5" spans="1:256" ht="18" customHeight="1">
      <c r="A5"/>
      <c r="B5"/>
      <c r="C5"/>
      <c r="D5"/>
      <c r="E5"/>
      <c r="F5" s="184" t="s">
        <v>4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" customHeight="1">
      <c r="A6"/>
      <c r="B6"/>
      <c r="C6"/>
      <c r="D6"/>
      <c r="E6"/>
      <c r="F6" s="184" t="s">
        <v>605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8" customHeight="1">
      <c r="A7"/>
      <c r="B7"/>
      <c r="C7"/>
      <c r="D7"/>
      <c r="E7"/>
      <c r="F7" s="184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8" customHeight="1">
      <c r="A8"/>
      <c r="B8"/>
      <c r="C8"/>
      <c r="D8"/>
      <c r="E8"/>
      <c r="F8" s="184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8" customHeight="1">
      <c r="A9"/>
      <c r="B9"/>
      <c r="C9"/>
      <c r="D9" s="371" t="s">
        <v>595</v>
      </c>
      <c r="E9" s="371"/>
      <c r="F9" s="371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8" customHeight="1">
      <c r="A10"/>
      <c r="B10"/>
      <c r="C10"/>
      <c r="D10" s="372" t="s">
        <v>5</v>
      </c>
      <c r="E10" s="372"/>
      <c r="F10" s="372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 customHeight="1">
      <c r="A11"/>
      <c r="B11"/>
      <c r="C11"/>
      <c r="D11"/>
      <c r="E11"/>
      <c r="F11" s="109" t="s">
        <v>6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 customHeight="1">
      <c r="A12" s="338" t="s">
        <v>264</v>
      </c>
      <c r="B12" s="338"/>
      <c r="C12" s="338"/>
      <c r="D12" s="338"/>
      <c r="E12" s="338"/>
      <c r="F12" s="338"/>
      <c r="G12"/>
      <c r="H12"/>
      <c r="I12"/>
      <c r="J12" s="85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 customHeight="1">
      <c r="A13" s="338" t="s">
        <v>591</v>
      </c>
      <c r="B13" s="338"/>
      <c r="C13" s="338"/>
      <c r="D13" s="338"/>
      <c r="E13" s="338"/>
      <c r="F13" s="338"/>
      <c r="G13"/>
      <c r="H13"/>
      <c r="I13"/>
      <c r="J13" s="85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.75" customHeight="1">
      <c r="A14" s="373" t="s">
        <v>265</v>
      </c>
      <c r="B14" s="373"/>
      <c r="C14" s="373"/>
      <c r="D14" s="373"/>
      <c r="E14" s="373"/>
      <c r="F14" s="373"/>
      <c r="G14" s="373"/>
      <c r="H14" s="373"/>
      <c r="I14"/>
      <c r="J14" s="85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8.5" customHeight="1">
      <c r="A15" s="333" t="s">
        <v>266</v>
      </c>
      <c r="B15" s="333" t="s">
        <v>267</v>
      </c>
      <c r="C15" s="333" t="s">
        <v>268</v>
      </c>
      <c r="D15" s="333"/>
      <c r="E15" s="333" t="s">
        <v>269</v>
      </c>
      <c r="F15" s="333" t="s">
        <v>270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8.5" customHeight="1">
      <c r="A16" s="333"/>
      <c r="B16" s="333"/>
      <c r="C16" s="333"/>
      <c r="D16" s="333"/>
      <c r="E16" s="333"/>
      <c r="F16" s="333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45" customHeight="1">
      <c r="A17" s="333"/>
      <c r="B17" s="333"/>
      <c r="C17" s="186" t="s">
        <v>271</v>
      </c>
      <c r="D17" s="186" t="s">
        <v>272</v>
      </c>
      <c r="E17" s="333"/>
      <c r="F17" s="333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 customHeight="1">
      <c r="A18" s="47">
        <v>1</v>
      </c>
      <c r="B18" s="47">
        <v>2</v>
      </c>
      <c r="C18" s="187">
        <v>3</v>
      </c>
      <c r="D18" s="187">
        <v>4</v>
      </c>
      <c r="E18" s="47">
        <v>5</v>
      </c>
      <c r="F18" s="47">
        <v>6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8" customHeight="1">
      <c r="A19" s="47">
        <v>1</v>
      </c>
      <c r="B19" s="188" t="s">
        <v>273</v>
      </c>
      <c r="C19" s="187">
        <v>2018</v>
      </c>
      <c r="D19" s="187">
        <v>2019</v>
      </c>
      <c r="E19" s="47" t="s">
        <v>27</v>
      </c>
      <c r="F19" s="47" t="s">
        <v>27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8" customHeight="1">
      <c r="A20" s="48" t="s">
        <v>29</v>
      </c>
      <c r="B20" s="189" t="s">
        <v>274</v>
      </c>
      <c r="C20" s="48" t="s">
        <v>27</v>
      </c>
      <c r="D20" s="48" t="s">
        <v>27</v>
      </c>
      <c r="E20" s="48" t="s">
        <v>27</v>
      </c>
      <c r="F20" s="48" t="s">
        <v>27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8" customHeight="1">
      <c r="A21" s="48" t="s">
        <v>275</v>
      </c>
      <c r="B21" s="189" t="s">
        <v>276</v>
      </c>
      <c r="C21" s="48" t="s">
        <v>27</v>
      </c>
      <c r="D21" s="48" t="s">
        <v>27</v>
      </c>
      <c r="E21" s="48" t="s">
        <v>27</v>
      </c>
      <c r="F21" s="48" t="s">
        <v>27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" customHeight="1">
      <c r="A22" s="48" t="s">
        <v>277</v>
      </c>
      <c r="B22" s="190" t="s">
        <v>278</v>
      </c>
      <c r="C22" s="187">
        <v>2018</v>
      </c>
      <c r="D22" s="187">
        <v>2019</v>
      </c>
      <c r="E22" s="48" t="s">
        <v>27</v>
      </c>
      <c r="F22" s="48" t="s">
        <v>27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34.5" customHeight="1">
      <c r="A23" s="48" t="s">
        <v>279</v>
      </c>
      <c r="B23" s="190" t="s">
        <v>280</v>
      </c>
      <c r="C23" s="48" t="s">
        <v>27</v>
      </c>
      <c r="D23" s="48" t="s">
        <v>27</v>
      </c>
      <c r="E23" s="48" t="s">
        <v>27</v>
      </c>
      <c r="F23" s="48" t="s">
        <v>27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8" customHeight="1">
      <c r="A24" s="48" t="s">
        <v>281</v>
      </c>
      <c r="B24" s="189" t="s">
        <v>282</v>
      </c>
      <c r="C24" s="187">
        <v>2018</v>
      </c>
      <c r="D24" s="187">
        <v>2019</v>
      </c>
      <c r="E24" s="48" t="s">
        <v>27</v>
      </c>
      <c r="F24" s="48" t="s">
        <v>27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8" customHeight="1">
      <c r="A25" s="48" t="s">
        <v>283</v>
      </c>
      <c r="B25" s="189" t="s">
        <v>284</v>
      </c>
      <c r="C25" s="187">
        <v>2018</v>
      </c>
      <c r="D25" s="187">
        <v>2019</v>
      </c>
      <c r="E25" s="48" t="s">
        <v>27</v>
      </c>
      <c r="F25" s="48" t="s">
        <v>27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8" customHeight="1">
      <c r="A26" s="47">
        <v>2</v>
      </c>
      <c r="B26" s="188" t="s">
        <v>285</v>
      </c>
      <c r="C26" s="187">
        <v>2018</v>
      </c>
      <c r="D26" s="187">
        <v>2019</v>
      </c>
      <c r="E26" s="47" t="s">
        <v>27</v>
      </c>
      <c r="F26" s="47" t="s">
        <v>27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8" customHeight="1">
      <c r="A27" s="48" t="s">
        <v>286</v>
      </c>
      <c r="B27" s="189" t="s">
        <v>287</v>
      </c>
      <c r="C27" s="187">
        <v>2018</v>
      </c>
      <c r="D27" s="187">
        <v>2019</v>
      </c>
      <c r="E27" s="48" t="s">
        <v>27</v>
      </c>
      <c r="F27" s="48" t="s">
        <v>27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30.75" customHeight="1">
      <c r="A28" s="48" t="s">
        <v>288</v>
      </c>
      <c r="B28" s="190" t="s">
        <v>289</v>
      </c>
      <c r="C28" s="48" t="s">
        <v>27</v>
      </c>
      <c r="D28" s="48" t="s">
        <v>27</v>
      </c>
      <c r="E28" s="48" t="s">
        <v>27</v>
      </c>
      <c r="F28" s="48" t="s">
        <v>27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30.75" customHeight="1">
      <c r="A29" s="48" t="s">
        <v>290</v>
      </c>
      <c r="B29" s="190" t="s">
        <v>291</v>
      </c>
      <c r="C29" s="48" t="s">
        <v>27</v>
      </c>
      <c r="D29" s="48" t="s">
        <v>27</v>
      </c>
      <c r="E29" s="48" t="s">
        <v>27</v>
      </c>
      <c r="F29" s="48" t="s">
        <v>27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30" customHeight="1">
      <c r="A30" s="47">
        <v>3</v>
      </c>
      <c r="B30" s="191" t="s">
        <v>292</v>
      </c>
      <c r="C30" s="187">
        <v>2018</v>
      </c>
      <c r="D30" s="187">
        <v>2019</v>
      </c>
      <c r="E30" s="47" t="s">
        <v>27</v>
      </c>
      <c r="F30" s="47" t="s">
        <v>27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30.75" customHeight="1">
      <c r="A31" s="48" t="s">
        <v>293</v>
      </c>
      <c r="B31" s="190" t="s">
        <v>294</v>
      </c>
      <c r="C31" s="48" t="s">
        <v>27</v>
      </c>
      <c r="D31" s="48" t="s">
        <v>27</v>
      </c>
      <c r="E31" s="48" t="s">
        <v>27</v>
      </c>
      <c r="F31" s="48" t="s">
        <v>27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8" customHeight="1">
      <c r="A32" s="48" t="s">
        <v>295</v>
      </c>
      <c r="B32" s="189" t="s">
        <v>296</v>
      </c>
      <c r="C32" s="187">
        <v>2018</v>
      </c>
      <c r="D32" s="187">
        <v>2019</v>
      </c>
      <c r="E32" s="48" t="s">
        <v>27</v>
      </c>
      <c r="F32" s="48" t="s">
        <v>27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8" customHeight="1">
      <c r="A33" s="48" t="s">
        <v>297</v>
      </c>
      <c r="B33" s="189" t="s">
        <v>298</v>
      </c>
      <c r="C33" s="187">
        <v>2018</v>
      </c>
      <c r="D33" s="187">
        <v>2019</v>
      </c>
      <c r="E33" s="48" t="s">
        <v>27</v>
      </c>
      <c r="F33" s="48" t="s">
        <v>27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" customHeight="1">
      <c r="A34" s="48" t="s">
        <v>299</v>
      </c>
      <c r="B34" s="189" t="s">
        <v>300</v>
      </c>
      <c r="C34" s="187">
        <v>2018</v>
      </c>
      <c r="D34" s="187">
        <v>2019</v>
      </c>
      <c r="E34" s="48" t="s">
        <v>27</v>
      </c>
      <c r="F34" s="48" t="s">
        <v>27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8" customHeight="1">
      <c r="A35" s="48" t="s">
        <v>301</v>
      </c>
      <c r="B35" s="189" t="s">
        <v>302</v>
      </c>
      <c r="C35" s="187">
        <v>2018</v>
      </c>
      <c r="D35" s="187">
        <v>2019</v>
      </c>
      <c r="E35" s="48" t="s">
        <v>27</v>
      </c>
      <c r="F35" s="48" t="s">
        <v>27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" customHeight="1">
      <c r="A36" s="47">
        <v>4</v>
      </c>
      <c r="B36" s="188" t="s">
        <v>303</v>
      </c>
      <c r="C36" s="187">
        <v>2018</v>
      </c>
      <c r="D36" s="187">
        <v>2019</v>
      </c>
      <c r="E36" s="47" t="s">
        <v>27</v>
      </c>
      <c r="F36" s="47" t="s">
        <v>27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" customHeight="1">
      <c r="A37" s="48" t="s">
        <v>304</v>
      </c>
      <c r="B37" s="189" t="s">
        <v>305</v>
      </c>
      <c r="C37" s="187">
        <v>2018</v>
      </c>
      <c r="D37" s="187">
        <v>2019</v>
      </c>
      <c r="E37" s="48" t="s">
        <v>27</v>
      </c>
      <c r="F37" s="48" t="s">
        <v>27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30.75" customHeight="1">
      <c r="A38" s="48" t="s">
        <v>306</v>
      </c>
      <c r="B38" s="190" t="s">
        <v>307</v>
      </c>
      <c r="C38" s="187">
        <v>2018</v>
      </c>
      <c r="D38" s="187">
        <v>2019</v>
      </c>
      <c r="E38" s="48" t="s">
        <v>27</v>
      </c>
      <c r="F38" s="48" t="s">
        <v>27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" customHeight="1">
      <c r="A39" s="48" t="s">
        <v>308</v>
      </c>
      <c r="B39" s="189" t="s">
        <v>309</v>
      </c>
      <c r="C39" s="187">
        <v>2018</v>
      </c>
      <c r="D39" s="187">
        <v>2019</v>
      </c>
      <c r="E39" s="48" t="s">
        <v>27</v>
      </c>
      <c r="F39" s="48" t="s">
        <v>27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" customHeight="1">
      <c r="A40" s="48" t="s">
        <v>310</v>
      </c>
      <c r="B40" s="192" t="s">
        <v>311</v>
      </c>
      <c r="C40" s="187">
        <v>2018</v>
      </c>
      <c r="D40" s="187">
        <v>2019</v>
      </c>
      <c r="E40" s="48" t="s">
        <v>27</v>
      </c>
      <c r="F40" s="48" t="s">
        <v>27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5" s="64" customFormat="1" ht="15" customHeight="1">
      <c r="A41" s="193"/>
      <c r="B41" s="193"/>
      <c r="C41" s="193"/>
      <c r="D41" s="193"/>
      <c r="E41" s="193"/>
    </row>
    <row r="42" spans="1:6" ht="15" customHeight="1">
      <c r="A42" s="369" t="s">
        <v>312</v>
      </c>
      <c r="B42" s="369"/>
      <c r="C42" s="369"/>
      <c r="D42" s="369"/>
      <c r="E42" s="369"/>
      <c r="F42" s="369"/>
    </row>
  </sheetData>
  <sheetProtection selectLockedCells="1" selectUnlockedCells="1"/>
  <mergeCells count="12">
    <mergeCell ref="A4:F4"/>
    <mergeCell ref="D9:F9"/>
    <mergeCell ref="D10:F10"/>
    <mergeCell ref="A12:F12"/>
    <mergeCell ref="A13:F13"/>
    <mergeCell ref="A14:H14"/>
    <mergeCell ref="A15:A17"/>
    <mergeCell ref="B15:B17"/>
    <mergeCell ref="C15:D16"/>
    <mergeCell ref="E15:E17"/>
    <mergeCell ref="F15:F17"/>
    <mergeCell ref="A42:F42"/>
  </mergeCells>
  <printOptions/>
  <pageMargins left="0.7875" right="0.19652777777777777" top="0.6888888888888889" bottom="0.6888888888888889" header="0.5118055555555555" footer="0.5118055555555555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30"/>
  <sheetViews>
    <sheetView view="pageBreakPreview" zoomScale="75" zoomScaleNormal="75" zoomScaleSheetLayoutView="75" zoomScalePageLayoutView="0" workbookViewId="0" topLeftCell="H1">
      <selection activeCell="AA9" sqref="AA9"/>
    </sheetView>
  </sheetViews>
  <sheetFormatPr defaultColWidth="12" defaultRowHeight="15"/>
  <cols>
    <col min="1" max="1" width="8.19921875" style="1" customWidth="1"/>
    <col min="2" max="2" width="44.09765625" style="1" customWidth="1"/>
    <col min="3" max="6" width="0" style="1" hidden="1" customWidth="1"/>
    <col min="7" max="7" width="10.19921875" style="1" customWidth="1"/>
    <col min="8" max="8" width="10.3984375" style="1" customWidth="1"/>
    <col min="9" max="9" width="14" style="1" customWidth="1"/>
    <col min="10" max="10" width="6.69921875" style="1" customWidth="1"/>
    <col min="11" max="11" width="8.8984375" style="1" customWidth="1"/>
    <col min="12" max="12" width="8.5" style="1" customWidth="1"/>
    <col min="13" max="13" width="6.09765625" style="1" customWidth="1"/>
    <col min="14" max="14" width="8" style="1" customWidth="1"/>
    <col min="15" max="16" width="8.19921875" style="1" customWidth="1"/>
    <col min="17" max="17" width="12.3984375" style="1" customWidth="1"/>
    <col min="18" max="18" width="8.5" style="1" customWidth="1"/>
    <col min="19" max="19" width="13.09765625" style="1" customWidth="1"/>
    <col min="20" max="20" width="9.3984375" style="1" customWidth="1"/>
    <col min="21" max="21" width="7.5" style="1" customWidth="1"/>
    <col min="22" max="25" width="0" style="1" hidden="1" customWidth="1"/>
    <col min="26" max="26" width="10.19921875" style="1" customWidth="1"/>
    <col min="27" max="27" width="10.3984375" style="1" customWidth="1"/>
    <col min="28" max="28" width="14.8984375" style="1" customWidth="1"/>
    <col min="29" max="29" width="8" style="1" customWidth="1"/>
    <col min="30" max="30" width="9.19921875" style="1" customWidth="1"/>
    <col min="31" max="31" width="9.8984375" style="1" customWidth="1"/>
    <col min="32" max="32" width="6.09765625" style="1" customWidth="1"/>
    <col min="33" max="33" width="8" style="1" customWidth="1"/>
    <col min="34" max="34" width="10.19921875" style="1" customWidth="1"/>
    <col min="35" max="35" width="8.09765625" style="1" customWidth="1"/>
    <col min="36" max="16384" width="12" style="1" customWidth="1"/>
  </cols>
  <sheetData>
    <row r="1" spans="1:256" ht="1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 s="41" t="s">
        <v>41</v>
      </c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 s="41" t="s">
        <v>1</v>
      </c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 s="41" t="s">
        <v>2</v>
      </c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35" s="42" customFormat="1" ht="20.25" customHeight="1">
      <c r="A4" s="336" t="s">
        <v>42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</row>
    <row r="5" spans="1:36" ht="20.2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 s="43" t="s">
        <v>4</v>
      </c>
      <c r="AJ5"/>
    </row>
    <row r="6" spans="1:36" ht="20.25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 s="43" t="s">
        <v>605</v>
      </c>
      <c r="AJ6"/>
    </row>
    <row r="7" spans="1:36" ht="20.25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 s="43"/>
      <c r="AJ7"/>
    </row>
    <row r="8" spans="1:36" ht="20.2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ht="20.2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5" t="s">
        <v>595</v>
      </c>
      <c r="AJ9"/>
    </row>
    <row r="10" spans="1:36" ht="20.2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 s="46" t="s">
        <v>43</v>
      </c>
      <c r="AJ10"/>
    </row>
    <row r="11" spans="1:36" ht="1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 s="41" t="s">
        <v>6</v>
      </c>
      <c r="AJ11"/>
    </row>
    <row r="12" spans="1:36" ht="1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 s="41"/>
      <c r="AJ12"/>
    </row>
    <row r="13" spans="1:36" ht="36.75" customHeight="1">
      <c r="A13" s="333" t="s">
        <v>7</v>
      </c>
      <c r="B13" s="333" t="s">
        <v>44</v>
      </c>
      <c r="C13" s="333" t="s">
        <v>45</v>
      </c>
      <c r="D13" s="333"/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33" t="s">
        <v>46</v>
      </c>
      <c r="R13" s="333"/>
      <c r="S13" s="333"/>
      <c r="T13" s="333"/>
      <c r="U13" s="333"/>
      <c r="V13" s="333" t="s">
        <v>47</v>
      </c>
      <c r="W13" s="333"/>
      <c r="X13" s="333"/>
      <c r="Y13" s="333"/>
      <c r="Z13" s="333"/>
      <c r="AA13" s="333"/>
      <c r="AB13" s="333"/>
      <c r="AC13" s="333"/>
      <c r="AD13" s="333"/>
      <c r="AE13" s="333"/>
      <c r="AF13" s="333"/>
      <c r="AG13" s="333"/>
      <c r="AH13" s="333"/>
      <c r="AI13" s="333"/>
      <c r="AJ13"/>
    </row>
    <row r="14" spans="1:36" ht="21" customHeight="1">
      <c r="A14" s="333"/>
      <c r="B14" s="333"/>
      <c r="C14" s="333" t="s">
        <v>48</v>
      </c>
      <c r="D14" s="333"/>
      <c r="E14" s="333"/>
      <c r="F14" s="333"/>
      <c r="G14" s="333" t="s">
        <v>49</v>
      </c>
      <c r="H14" s="333"/>
      <c r="I14" s="333"/>
      <c r="J14" s="333"/>
      <c r="K14" s="333" t="s">
        <v>50</v>
      </c>
      <c r="L14" s="333"/>
      <c r="M14" s="333"/>
      <c r="N14" s="333"/>
      <c r="O14" s="333"/>
      <c r="P14" s="333" t="s">
        <v>51</v>
      </c>
      <c r="Q14" s="333"/>
      <c r="R14" s="333"/>
      <c r="S14" s="333"/>
      <c r="T14" s="333"/>
      <c r="U14" s="333"/>
      <c r="V14" s="333" t="s">
        <v>48</v>
      </c>
      <c r="W14" s="333"/>
      <c r="X14" s="333"/>
      <c r="Y14" s="333"/>
      <c r="Z14" s="333" t="s">
        <v>49</v>
      </c>
      <c r="AA14" s="333"/>
      <c r="AB14" s="333"/>
      <c r="AC14" s="333"/>
      <c r="AD14" s="333" t="s">
        <v>50</v>
      </c>
      <c r="AE14" s="333"/>
      <c r="AF14" s="333"/>
      <c r="AG14" s="333"/>
      <c r="AH14" s="333"/>
      <c r="AI14" s="333" t="s">
        <v>51</v>
      </c>
      <c r="AJ14"/>
    </row>
    <row r="15" spans="1:36" ht="93" customHeight="1">
      <c r="A15" s="333"/>
      <c r="B15" s="333"/>
      <c r="C15" s="48" t="s">
        <v>52</v>
      </c>
      <c r="D15" s="48" t="s">
        <v>53</v>
      </c>
      <c r="E15" s="48" t="s">
        <v>54</v>
      </c>
      <c r="F15" s="48" t="s">
        <v>55</v>
      </c>
      <c r="G15" s="48" t="s">
        <v>56</v>
      </c>
      <c r="H15" s="48" t="s">
        <v>57</v>
      </c>
      <c r="I15" s="48" t="s">
        <v>58</v>
      </c>
      <c r="J15" s="48" t="s">
        <v>59</v>
      </c>
      <c r="K15" s="48" t="s">
        <v>56</v>
      </c>
      <c r="L15" s="48" t="s">
        <v>57</v>
      </c>
      <c r="M15" s="48" t="s">
        <v>60</v>
      </c>
      <c r="N15" s="48" t="s">
        <v>61</v>
      </c>
      <c r="O15" s="48" t="s">
        <v>62</v>
      </c>
      <c r="P15" s="333"/>
      <c r="Q15" s="48" t="s">
        <v>63</v>
      </c>
      <c r="R15" s="48" t="s">
        <v>64</v>
      </c>
      <c r="S15" s="48" t="s">
        <v>65</v>
      </c>
      <c r="T15" s="48" t="s">
        <v>66</v>
      </c>
      <c r="U15" s="48" t="s">
        <v>67</v>
      </c>
      <c r="V15" s="48" t="s">
        <v>52</v>
      </c>
      <c r="W15" s="48" t="s">
        <v>68</v>
      </c>
      <c r="X15" s="48" t="s">
        <v>54</v>
      </c>
      <c r="Y15" s="48" t="s">
        <v>55</v>
      </c>
      <c r="Z15" s="48" t="s">
        <v>56</v>
      </c>
      <c r="AA15" s="48" t="s">
        <v>57</v>
      </c>
      <c r="AB15" s="48" t="s">
        <v>58</v>
      </c>
      <c r="AC15" s="48" t="s">
        <v>59</v>
      </c>
      <c r="AD15" s="48" t="s">
        <v>56</v>
      </c>
      <c r="AE15" s="48" t="s">
        <v>53</v>
      </c>
      <c r="AF15" s="48" t="s">
        <v>60</v>
      </c>
      <c r="AG15" s="48" t="s">
        <v>61</v>
      </c>
      <c r="AH15" s="48" t="s">
        <v>62</v>
      </c>
      <c r="AI15" s="333"/>
      <c r="AJ15"/>
    </row>
    <row r="16" spans="1:36" ht="15" customHeight="1">
      <c r="A16" s="47"/>
      <c r="B16" s="49" t="s">
        <v>69</v>
      </c>
      <c r="C16" s="48"/>
      <c r="D16" s="48"/>
      <c r="E16" s="48"/>
      <c r="F16" s="48"/>
      <c r="G16" s="47" t="s">
        <v>27</v>
      </c>
      <c r="H16" s="47" t="s">
        <v>27</v>
      </c>
      <c r="I16" s="47" t="s">
        <v>27</v>
      </c>
      <c r="J16" s="50" t="s">
        <v>27</v>
      </c>
      <c r="K16" s="47" t="s">
        <v>27</v>
      </c>
      <c r="L16" s="47" t="s">
        <v>27</v>
      </c>
      <c r="M16" s="47" t="s">
        <v>27</v>
      </c>
      <c r="N16" s="47" t="s">
        <v>27</v>
      </c>
      <c r="O16" s="47" t="s">
        <v>27</v>
      </c>
      <c r="P16" s="47" t="s">
        <v>27</v>
      </c>
      <c r="Q16" s="51">
        <f aca="true" t="shared" si="0" ref="Q16:U17">Q17</f>
        <v>21.700000000000003</v>
      </c>
      <c r="R16" s="51">
        <f t="shared" si="0"/>
        <v>2.17</v>
      </c>
      <c r="S16" s="51">
        <f t="shared" si="0"/>
        <v>11.718</v>
      </c>
      <c r="T16" s="51">
        <f t="shared" si="0"/>
        <v>6.510000000000001</v>
      </c>
      <c r="U16" s="51">
        <f t="shared" si="0"/>
        <v>1.302</v>
      </c>
      <c r="V16" s="52" t="s">
        <v>27</v>
      </c>
      <c r="W16" s="52" t="s">
        <v>27</v>
      </c>
      <c r="X16" s="52" t="s">
        <v>27</v>
      </c>
      <c r="Y16" s="52" t="s">
        <v>27</v>
      </c>
      <c r="Z16" s="52" t="s">
        <v>27</v>
      </c>
      <c r="AA16" s="47" t="s">
        <v>27</v>
      </c>
      <c r="AB16" s="47" t="s">
        <v>27</v>
      </c>
      <c r="AC16" s="50" t="s">
        <v>27</v>
      </c>
      <c r="AD16" s="47" t="s">
        <v>27</v>
      </c>
      <c r="AE16" s="47" t="s">
        <v>27</v>
      </c>
      <c r="AF16" s="47" t="s">
        <v>27</v>
      </c>
      <c r="AG16" s="47" t="s">
        <v>27</v>
      </c>
      <c r="AH16" s="47" t="s">
        <v>27</v>
      </c>
      <c r="AI16" s="47" t="s">
        <v>27</v>
      </c>
      <c r="AJ16"/>
    </row>
    <row r="17" spans="1:36" ht="30" customHeight="1">
      <c r="A17" s="47">
        <v>1</v>
      </c>
      <c r="B17" s="49" t="s">
        <v>28</v>
      </c>
      <c r="C17" s="47" t="s">
        <v>27</v>
      </c>
      <c r="D17" s="47" t="s">
        <v>27</v>
      </c>
      <c r="E17" s="47" t="s">
        <v>27</v>
      </c>
      <c r="F17" s="47" t="s">
        <v>27</v>
      </c>
      <c r="G17" s="47" t="s">
        <v>27</v>
      </c>
      <c r="H17" s="47" t="s">
        <v>27</v>
      </c>
      <c r="I17" s="47" t="s">
        <v>27</v>
      </c>
      <c r="J17" s="50" t="s">
        <v>27</v>
      </c>
      <c r="K17" s="47" t="s">
        <v>27</v>
      </c>
      <c r="L17" s="47" t="s">
        <v>27</v>
      </c>
      <c r="M17" s="47" t="s">
        <v>27</v>
      </c>
      <c r="N17" s="47" t="s">
        <v>27</v>
      </c>
      <c r="O17" s="47" t="s">
        <v>27</v>
      </c>
      <c r="P17" s="47" t="s">
        <v>27</v>
      </c>
      <c r="Q17" s="51">
        <f t="shared" si="0"/>
        <v>21.700000000000003</v>
      </c>
      <c r="R17" s="51">
        <f t="shared" si="0"/>
        <v>2.17</v>
      </c>
      <c r="S17" s="51">
        <f t="shared" si="0"/>
        <v>11.718</v>
      </c>
      <c r="T17" s="51">
        <f t="shared" si="0"/>
        <v>6.510000000000001</v>
      </c>
      <c r="U17" s="51">
        <f t="shared" si="0"/>
        <v>1.302</v>
      </c>
      <c r="V17" s="52" t="s">
        <v>27</v>
      </c>
      <c r="W17" s="52" t="s">
        <v>27</v>
      </c>
      <c r="X17" s="52" t="s">
        <v>27</v>
      </c>
      <c r="Y17" s="52" t="s">
        <v>27</v>
      </c>
      <c r="Z17" s="52" t="s">
        <v>27</v>
      </c>
      <c r="AA17" s="47" t="s">
        <v>27</v>
      </c>
      <c r="AB17" s="47" t="s">
        <v>27</v>
      </c>
      <c r="AC17" s="50" t="s">
        <v>27</v>
      </c>
      <c r="AD17" s="47" t="s">
        <v>27</v>
      </c>
      <c r="AE17" s="47" t="s">
        <v>27</v>
      </c>
      <c r="AF17" s="47" t="s">
        <v>27</v>
      </c>
      <c r="AG17" s="47" t="s">
        <v>27</v>
      </c>
      <c r="AH17" s="47" t="s">
        <v>27</v>
      </c>
      <c r="AI17" s="47" t="s">
        <v>27</v>
      </c>
      <c r="AJ17"/>
    </row>
    <row r="18" spans="1:36" ht="30" customHeight="1">
      <c r="A18" s="53" t="s">
        <v>29</v>
      </c>
      <c r="B18" s="49" t="s">
        <v>30</v>
      </c>
      <c r="C18" s="47" t="s">
        <v>27</v>
      </c>
      <c r="D18" s="47" t="s">
        <v>27</v>
      </c>
      <c r="E18" s="47" t="s">
        <v>27</v>
      </c>
      <c r="F18" s="47" t="s">
        <v>27</v>
      </c>
      <c r="G18" s="47" t="s">
        <v>27</v>
      </c>
      <c r="H18" s="47" t="s">
        <v>27</v>
      </c>
      <c r="I18" s="47" t="s">
        <v>27</v>
      </c>
      <c r="J18" s="50" t="s">
        <v>27</v>
      </c>
      <c r="K18" s="47" t="s">
        <v>27</v>
      </c>
      <c r="L18" s="47" t="s">
        <v>27</v>
      </c>
      <c r="M18" s="47" t="s">
        <v>27</v>
      </c>
      <c r="N18" s="47" t="s">
        <v>27</v>
      </c>
      <c r="O18" s="47" t="s">
        <v>27</v>
      </c>
      <c r="P18" s="47" t="s">
        <v>27</v>
      </c>
      <c r="Q18" s="51">
        <f>SUM(Q19:Q25)</f>
        <v>21.700000000000003</v>
      </c>
      <c r="R18" s="51">
        <f>SUM(R19:R25)</f>
        <v>2.17</v>
      </c>
      <c r="S18" s="51">
        <f>SUM(S19:S25)</f>
        <v>11.718</v>
      </c>
      <c r="T18" s="51">
        <f>SUM(T19:T25)</f>
        <v>6.510000000000001</v>
      </c>
      <c r="U18" s="51">
        <f>SUM(U19:U25)</f>
        <v>1.302</v>
      </c>
      <c r="V18" s="52" t="s">
        <v>27</v>
      </c>
      <c r="W18" s="52" t="s">
        <v>27</v>
      </c>
      <c r="X18" s="52" t="s">
        <v>27</v>
      </c>
      <c r="Y18" s="52" t="s">
        <v>27</v>
      </c>
      <c r="Z18" s="52" t="s">
        <v>27</v>
      </c>
      <c r="AA18" s="47" t="s">
        <v>27</v>
      </c>
      <c r="AB18" s="48" t="s">
        <v>27</v>
      </c>
      <c r="AC18" s="48" t="s">
        <v>27</v>
      </c>
      <c r="AD18" s="47" t="s">
        <v>27</v>
      </c>
      <c r="AE18" s="47" t="s">
        <v>27</v>
      </c>
      <c r="AF18" s="47" t="s">
        <v>27</v>
      </c>
      <c r="AG18" s="47" t="s">
        <v>27</v>
      </c>
      <c r="AH18" s="47" t="s">
        <v>27</v>
      </c>
      <c r="AI18" s="47" t="s">
        <v>27</v>
      </c>
      <c r="AJ18"/>
    </row>
    <row r="19" spans="1:35" ht="30.75" customHeight="1">
      <c r="A19" s="54" t="s">
        <v>70</v>
      </c>
      <c r="B19" s="314" t="s">
        <v>588</v>
      </c>
      <c r="C19" s="48" t="s">
        <v>27</v>
      </c>
      <c r="D19" s="48" t="s">
        <v>27</v>
      </c>
      <c r="E19" s="48" t="s">
        <v>27</v>
      </c>
      <c r="F19" s="48" t="s">
        <v>27</v>
      </c>
      <c r="G19" s="48">
        <v>1968</v>
      </c>
      <c r="H19" s="48">
        <v>10</v>
      </c>
      <c r="I19" s="47" t="s">
        <v>27</v>
      </c>
      <c r="J19" s="50" t="s">
        <v>27</v>
      </c>
      <c r="K19" s="47" t="s">
        <v>27</v>
      </c>
      <c r="L19" s="47" t="s">
        <v>27</v>
      </c>
      <c r="M19" s="47" t="s">
        <v>27</v>
      </c>
      <c r="N19" s="47" t="s">
        <v>27</v>
      </c>
      <c r="O19" s="47" t="s">
        <v>27</v>
      </c>
      <c r="P19" s="47" t="s">
        <v>27</v>
      </c>
      <c r="Q19" s="55">
        <f>1_1!Q20</f>
        <v>7.5</v>
      </c>
      <c r="R19" s="56">
        <f>Q19*10%</f>
        <v>0.75</v>
      </c>
      <c r="S19" s="56">
        <f>Q19-R19-T19-U19</f>
        <v>4.05</v>
      </c>
      <c r="T19" s="56">
        <f>Q19*30%</f>
        <v>2.25</v>
      </c>
      <c r="U19" s="56">
        <f>Q19*6%</f>
        <v>0.44999999999999996</v>
      </c>
      <c r="V19" s="57" t="s">
        <v>27</v>
      </c>
      <c r="W19" s="57" t="s">
        <v>27</v>
      </c>
      <c r="X19" s="57" t="s">
        <v>27</v>
      </c>
      <c r="Y19" s="57" t="s">
        <v>27</v>
      </c>
      <c r="Z19" s="48">
        <v>1968</v>
      </c>
      <c r="AA19" s="48">
        <v>10</v>
      </c>
      <c r="AB19" s="48" t="s">
        <v>27</v>
      </c>
      <c r="AC19" s="48" t="s">
        <v>27</v>
      </c>
      <c r="AD19" s="48" t="s">
        <v>27</v>
      </c>
      <c r="AE19" s="48" t="s">
        <v>27</v>
      </c>
      <c r="AF19" s="48" t="s">
        <v>27</v>
      </c>
      <c r="AG19" s="48" t="s">
        <v>27</v>
      </c>
      <c r="AH19" s="48" t="s">
        <v>27</v>
      </c>
      <c r="AI19" s="48" t="s">
        <v>596</v>
      </c>
    </row>
    <row r="20" spans="1:35" ht="30.75" customHeight="1">
      <c r="A20" s="54" t="s">
        <v>71</v>
      </c>
      <c r="B20" s="314" t="s">
        <v>589</v>
      </c>
      <c r="C20" s="48" t="s">
        <v>27</v>
      </c>
      <c r="D20" s="48" t="s">
        <v>27</v>
      </c>
      <c r="E20" s="48" t="s">
        <v>27</v>
      </c>
      <c r="F20" s="48" t="s">
        <v>27</v>
      </c>
      <c r="G20" s="48">
        <v>1968</v>
      </c>
      <c r="H20" s="48">
        <v>20</v>
      </c>
      <c r="I20" s="47" t="s">
        <v>27</v>
      </c>
      <c r="J20" s="50" t="s">
        <v>27</v>
      </c>
      <c r="K20" s="47" t="s">
        <v>27</v>
      </c>
      <c r="L20" s="47" t="s">
        <v>27</v>
      </c>
      <c r="M20" s="47" t="s">
        <v>27</v>
      </c>
      <c r="N20" s="47" t="s">
        <v>27</v>
      </c>
      <c r="O20" s="47" t="s">
        <v>27</v>
      </c>
      <c r="P20" s="47" t="s">
        <v>27</v>
      </c>
      <c r="Q20" s="55">
        <f>1_1!Q21</f>
        <v>4.3</v>
      </c>
      <c r="R20" s="56">
        <f aca="true" t="shared" si="1" ref="R20:R25">Q20*10%</f>
        <v>0.43</v>
      </c>
      <c r="S20" s="56">
        <f aca="true" t="shared" si="2" ref="S20:S25">Q20-R20-T20-U20</f>
        <v>2.322</v>
      </c>
      <c r="T20" s="56">
        <f aca="true" t="shared" si="3" ref="T20:T25">Q20*30%</f>
        <v>1.2899999999999998</v>
      </c>
      <c r="U20" s="56">
        <f aca="true" t="shared" si="4" ref="U20:U25">Q20*6%</f>
        <v>0.258</v>
      </c>
      <c r="V20" s="57" t="s">
        <v>27</v>
      </c>
      <c r="W20" s="57" t="s">
        <v>27</v>
      </c>
      <c r="X20" s="57" t="s">
        <v>27</v>
      </c>
      <c r="Y20" s="57" t="s">
        <v>27</v>
      </c>
      <c r="Z20" s="48">
        <v>1968</v>
      </c>
      <c r="AA20" s="48">
        <v>20</v>
      </c>
      <c r="AB20" s="48" t="s">
        <v>27</v>
      </c>
      <c r="AC20" s="48" t="s">
        <v>27</v>
      </c>
      <c r="AD20" s="48" t="s">
        <v>27</v>
      </c>
      <c r="AE20" s="48" t="s">
        <v>27</v>
      </c>
      <c r="AF20" s="48" t="s">
        <v>27</v>
      </c>
      <c r="AG20" s="48" t="s">
        <v>27</v>
      </c>
      <c r="AH20" s="48" t="s">
        <v>27</v>
      </c>
      <c r="AI20" s="48" t="s">
        <v>27</v>
      </c>
    </row>
    <row r="21" spans="1:35" ht="30.75" customHeight="1">
      <c r="A21" s="54" t="s">
        <v>72</v>
      </c>
      <c r="B21" s="314" t="s">
        <v>593</v>
      </c>
      <c r="C21" s="48" t="s">
        <v>27</v>
      </c>
      <c r="D21" s="48" t="s">
        <v>27</v>
      </c>
      <c r="E21" s="48" t="s">
        <v>27</v>
      </c>
      <c r="F21" s="48" t="s">
        <v>27</v>
      </c>
      <c r="G21" s="48">
        <v>1968</v>
      </c>
      <c r="H21" s="48">
        <v>5</v>
      </c>
      <c r="I21" s="47" t="s">
        <v>27</v>
      </c>
      <c r="J21" s="50" t="s">
        <v>27</v>
      </c>
      <c r="K21" s="47" t="s">
        <v>27</v>
      </c>
      <c r="L21" s="47" t="s">
        <v>27</v>
      </c>
      <c r="M21" s="47" t="s">
        <v>27</v>
      </c>
      <c r="N21" s="47" t="s">
        <v>27</v>
      </c>
      <c r="O21" s="47" t="s">
        <v>27</v>
      </c>
      <c r="P21" s="47" t="s">
        <v>27</v>
      </c>
      <c r="Q21" s="55">
        <f>1_1!Q22</f>
        <v>0.3</v>
      </c>
      <c r="R21" s="56">
        <f t="shared" si="1"/>
        <v>0.03</v>
      </c>
      <c r="S21" s="56">
        <f t="shared" si="2"/>
        <v>0.16200000000000003</v>
      </c>
      <c r="T21" s="56">
        <f t="shared" si="3"/>
        <v>0.09</v>
      </c>
      <c r="U21" s="56">
        <f t="shared" si="4"/>
        <v>0.018</v>
      </c>
      <c r="V21" s="57" t="s">
        <v>27</v>
      </c>
      <c r="W21" s="57" t="s">
        <v>27</v>
      </c>
      <c r="X21" s="57" t="s">
        <v>27</v>
      </c>
      <c r="Y21" s="57" t="s">
        <v>27</v>
      </c>
      <c r="Z21" s="48">
        <v>1968</v>
      </c>
      <c r="AA21" s="48">
        <v>5</v>
      </c>
      <c r="AB21" s="47" t="s">
        <v>27</v>
      </c>
      <c r="AC21" s="48" t="s">
        <v>27</v>
      </c>
      <c r="AD21" s="48" t="s">
        <v>27</v>
      </c>
      <c r="AE21" s="48" t="s">
        <v>27</v>
      </c>
      <c r="AF21" s="48" t="s">
        <v>27</v>
      </c>
      <c r="AG21" s="48" t="s">
        <v>27</v>
      </c>
      <c r="AH21" s="48" t="s">
        <v>27</v>
      </c>
      <c r="AI21" s="48" t="s">
        <v>27</v>
      </c>
    </row>
    <row r="22" spans="1:35" ht="69.75" customHeight="1">
      <c r="A22" s="54" t="s">
        <v>73</v>
      </c>
      <c r="B22" s="314" t="s">
        <v>594</v>
      </c>
      <c r="C22" s="48" t="s">
        <v>27</v>
      </c>
      <c r="D22" s="48" t="s">
        <v>27</v>
      </c>
      <c r="E22" s="48" t="s">
        <v>27</v>
      </c>
      <c r="F22" s="48" t="s">
        <v>27</v>
      </c>
      <c r="G22" s="48">
        <v>1968</v>
      </c>
      <c r="H22" s="48">
        <v>7</v>
      </c>
      <c r="I22" s="47" t="s">
        <v>27</v>
      </c>
      <c r="J22" s="50" t="s">
        <v>27</v>
      </c>
      <c r="K22" s="47" t="s">
        <v>27</v>
      </c>
      <c r="L22" s="47" t="s">
        <v>27</v>
      </c>
      <c r="M22" s="47" t="s">
        <v>27</v>
      </c>
      <c r="N22" s="47" t="s">
        <v>27</v>
      </c>
      <c r="O22" s="47" t="s">
        <v>27</v>
      </c>
      <c r="P22" s="47" t="s">
        <v>27</v>
      </c>
      <c r="Q22" s="55">
        <f>1_1!Q23</f>
        <v>3.6</v>
      </c>
      <c r="R22" s="56">
        <f t="shared" si="1"/>
        <v>0.36000000000000004</v>
      </c>
      <c r="S22" s="56">
        <f t="shared" si="2"/>
        <v>1.9440000000000002</v>
      </c>
      <c r="T22" s="56">
        <f t="shared" si="3"/>
        <v>1.08</v>
      </c>
      <c r="U22" s="56">
        <f t="shared" si="4"/>
        <v>0.216</v>
      </c>
      <c r="V22" s="57" t="s">
        <v>27</v>
      </c>
      <c r="W22" s="57" t="s">
        <v>27</v>
      </c>
      <c r="X22" s="57" t="s">
        <v>27</v>
      </c>
      <c r="Y22" s="57" t="s">
        <v>27</v>
      </c>
      <c r="Z22" s="48">
        <v>1968</v>
      </c>
      <c r="AA22" s="48">
        <v>7</v>
      </c>
      <c r="AB22" s="47" t="s">
        <v>27</v>
      </c>
      <c r="AC22" s="47" t="s">
        <v>27</v>
      </c>
      <c r="AD22" s="47" t="s">
        <v>27</v>
      </c>
      <c r="AE22" s="47" t="s">
        <v>27</v>
      </c>
      <c r="AF22" s="47" t="s">
        <v>27</v>
      </c>
      <c r="AG22" s="47" t="s">
        <v>27</v>
      </c>
      <c r="AH22" s="47" t="s">
        <v>27</v>
      </c>
      <c r="AI22" s="47" t="s">
        <v>27</v>
      </c>
    </row>
    <row r="23" spans="1:35" ht="30.75" customHeight="1">
      <c r="A23" s="54" t="s">
        <v>74</v>
      </c>
      <c r="B23" s="314" t="s">
        <v>590</v>
      </c>
      <c r="C23" s="48"/>
      <c r="D23" s="48"/>
      <c r="E23" s="48"/>
      <c r="F23" s="48"/>
      <c r="G23" s="48">
        <v>1968</v>
      </c>
      <c r="H23" s="48">
        <v>20</v>
      </c>
      <c r="I23" s="47" t="s">
        <v>27</v>
      </c>
      <c r="J23" s="50" t="s">
        <v>27</v>
      </c>
      <c r="K23" s="47" t="s">
        <v>27</v>
      </c>
      <c r="L23" s="47" t="s">
        <v>27</v>
      </c>
      <c r="M23" s="47" t="s">
        <v>27</v>
      </c>
      <c r="N23" s="47" t="s">
        <v>27</v>
      </c>
      <c r="O23" s="47" t="s">
        <v>27</v>
      </c>
      <c r="P23" s="47" t="s">
        <v>27</v>
      </c>
      <c r="Q23" s="55">
        <f>1_1!Q24</f>
        <v>1.2</v>
      </c>
      <c r="R23" s="56">
        <f t="shared" si="1"/>
        <v>0.12</v>
      </c>
      <c r="S23" s="56">
        <f t="shared" si="2"/>
        <v>0.6480000000000001</v>
      </c>
      <c r="T23" s="56">
        <f t="shared" si="3"/>
        <v>0.36</v>
      </c>
      <c r="U23" s="56">
        <f t="shared" si="4"/>
        <v>0.072</v>
      </c>
      <c r="V23" s="57"/>
      <c r="W23" s="57"/>
      <c r="X23" s="57"/>
      <c r="Y23" s="57"/>
      <c r="Z23" s="48">
        <v>1968</v>
      </c>
      <c r="AA23" s="48">
        <v>20</v>
      </c>
      <c r="AB23" s="48" t="s">
        <v>27</v>
      </c>
      <c r="AC23" s="47" t="s">
        <v>27</v>
      </c>
      <c r="AD23" s="47" t="s">
        <v>27</v>
      </c>
      <c r="AE23" s="47" t="s">
        <v>27</v>
      </c>
      <c r="AF23" s="47" t="s">
        <v>27</v>
      </c>
      <c r="AG23" s="47" t="s">
        <v>27</v>
      </c>
      <c r="AH23" s="47" t="s">
        <v>27</v>
      </c>
      <c r="AI23" s="47" t="s">
        <v>27</v>
      </c>
    </row>
    <row r="24" spans="1:35" ht="46.5" customHeight="1">
      <c r="A24" s="54" t="s">
        <v>75</v>
      </c>
      <c r="B24" s="314" t="s">
        <v>591</v>
      </c>
      <c r="C24" s="48" t="s">
        <v>27</v>
      </c>
      <c r="D24" s="48" t="s">
        <v>27</v>
      </c>
      <c r="E24" s="48" t="s">
        <v>27</v>
      </c>
      <c r="F24" s="48" t="s">
        <v>27</v>
      </c>
      <c r="G24" s="48">
        <v>1968</v>
      </c>
      <c r="H24" s="48">
        <v>10</v>
      </c>
      <c r="I24" s="47" t="s">
        <v>27</v>
      </c>
      <c r="J24" s="50" t="s">
        <v>27</v>
      </c>
      <c r="K24" s="47" t="s">
        <v>27</v>
      </c>
      <c r="L24" s="47" t="s">
        <v>27</v>
      </c>
      <c r="M24" s="47" t="s">
        <v>27</v>
      </c>
      <c r="N24" s="47" t="s">
        <v>27</v>
      </c>
      <c r="O24" s="47" t="s">
        <v>27</v>
      </c>
      <c r="P24" s="47" t="s">
        <v>27</v>
      </c>
      <c r="Q24" s="55">
        <f>1_1!Q25</f>
        <v>3.45</v>
      </c>
      <c r="R24" s="56">
        <f t="shared" si="1"/>
        <v>0.34500000000000003</v>
      </c>
      <c r="S24" s="56">
        <f t="shared" si="2"/>
        <v>1.8630000000000002</v>
      </c>
      <c r="T24" s="56">
        <f t="shared" si="3"/>
        <v>1.035</v>
      </c>
      <c r="U24" s="56">
        <f t="shared" si="4"/>
        <v>0.207</v>
      </c>
      <c r="V24" s="57" t="s">
        <v>27</v>
      </c>
      <c r="W24" s="57" t="s">
        <v>27</v>
      </c>
      <c r="X24" s="57" t="s">
        <v>27</v>
      </c>
      <c r="Y24" s="57" t="s">
        <v>27</v>
      </c>
      <c r="Z24" s="48">
        <v>1968</v>
      </c>
      <c r="AA24" s="48">
        <v>10</v>
      </c>
      <c r="AB24" s="48" t="s">
        <v>27</v>
      </c>
      <c r="AC24" s="48" t="s">
        <v>27</v>
      </c>
      <c r="AD24" s="48" t="s">
        <v>27</v>
      </c>
      <c r="AE24" s="48" t="s">
        <v>27</v>
      </c>
      <c r="AF24" s="48" t="s">
        <v>27</v>
      </c>
      <c r="AG24" s="48" t="s">
        <v>27</v>
      </c>
      <c r="AH24" s="48" t="s">
        <v>27</v>
      </c>
      <c r="AI24" s="48" t="s">
        <v>27</v>
      </c>
    </row>
    <row r="25" spans="1:35" ht="30.75" customHeight="1">
      <c r="A25" s="54" t="s">
        <v>76</v>
      </c>
      <c r="B25" s="322" t="s">
        <v>592</v>
      </c>
      <c r="C25" s="48" t="s">
        <v>27</v>
      </c>
      <c r="D25" s="48" t="s">
        <v>27</v>
      </c>
      <c r="E25" s="48" t="s">
        <v>27</v>
      </c>
      <c r="F25" s="48" t="s">
        <v>27</v>
      </c>
      <c r="G25" s="48">
        <v>1968</v>
      </c>
      <c r="H25" s="48">
        <v>10</v>
      </c>
      <c r="I25" s="47" t="s">
        <v>27</v>
      </c>
      <c r="J25" s="50" t="s">
        <v>27</v>
      </c>
      <c r="K25" s="47" t="s">
        <v>27</v>
      </c>
      <c r="L25" s="47" t="s">
        <v>27</v>
      </c>
      <c r="M25" s="47" t="s">
        <v>27</v>
      </c>
      <c r="N25" s="47" t="s">
        <v>27</v>
      </c>
      <c r="O25" s="47" t="s">
        <v>27</v>
      </c>
      <c r="P25" s="47" t="s">
        <v>27</v>
      </c>
      <c r="Q25" s="55">
        <f>1_1!Q26</f>
        <v>1.35</v>
      </c>
      <c r="R25" s="56">
        <f t="shared" si="1"/>
        <v>0.135</v>
      </c>
      <c r="S25" s="56">
        <f t="shared" si="2"/>
        <v>0.7290000000000001</v>
      </c>
      <c r="T25" s="56">
        <f t="shared" si="3"/>
        <v>0.405</v>
      </c>
      <c r="U25" s="56">
        <f t="shared" si="4"/>
        <v>0.081</v>
      </c>
      <c r="V25" s="57" t="s">
        <v>27</v>
      </c>
      <c r="W25" s="57" t="s">
        <v>27</v>
      </c>
      <c r="X25" s="57" t="s">
        <v>27</v>
      </c>
      <c r="Y25" s="57" t="s">
        <v>27</v>
      </c>
      <c r="Z25" s="48">
        <v>1968</v>
      </c>
      <c r="AA25" s="48">
        <v>10</v>
      </c>
      <c r="AB25" s="48" t="s">
        <v>27</v>
      </c>
      <c r="AC25" s="48" t="s">
        <v>27</v>
      </c>
      <c r="AD25" s="48" t="s">
        <v>27</v>
      </c>
      <c r="AE25" s="48" t="s">
        <v>27</v>
      </c>
      <c r="AF25" s="48" t="s">
        <v>27</v>
      </c>
      <c r="AG25" s="48" t="s">
        <v>27</v>
      </c>
      <c r="AH25" s="48" t="s">
        <v>27</v>
      </c>
      <c r="AI25" s="48" t="s">
        <v>27</v>
      </c>
    </row>
    <row r="26" spans="1:35" ht="30" customHeight="1">
      <c r="A26" s="334" t="s">
        <v>77</v>
      </c>
      <c r="B26" s="334"/>
      <c r="C26" s="47" t="s">
        <v>27</v>
      </c>
      <c r="D26" s="47" t="s">
        <v>27</v>
      </c>
      <c r="E26" s="47" t="s">
        <v>27</v>
      </c>
      <c r="F26" s="47" t="s">
        <v>27</v>
      </c>
      <c r="G26" s="47" t="s">
        <v>27</v>
      </c>
      <c r="H26" s="47" t="s">
        <v>27</v>
      </c>
      <c r="I26" s="47" t="s">
        <v>27</v>
      </c>
      <c r="J26" s="47" t="s">
        <v>27</v>
      </c>
      <c r="K26" s="47" t="s">
        <v>27</v>
      </c>
      <c r="L26" s="47" t="s">
        <v>27</v>
      </c>
      <c r="M26" s="47" t="s">
        <v>27</v>
      </c>
      <c r="N26" s="47" t="s">
        <v>27</v>
      </c>
      <c r="O26" s="47" t="s">
        <v>27</v>
      </c>
      <c r="P26" s="47" t="s">
        <v>27</v>
      </c>
      <c r="Q26" s="47" t="s">
        <v>27</v>
      </c>
      <c r="R26" s="47" t="s">
        <v>27</v>
      </c>
      <c r="S26" s="47" t="s">
        <v>27</v>
      </c>
      <c r="T26" s="47" t="s">
        <v>27</v>
      </c>
      <c r="U26" s="47" t="s">
        <v>27</v>
      </c>
      <c r="V26" s="47" t="s">
        <v>27</v>
      </c>
      <c r="W26" s="47" t="s">
        <v>27</v>
      </c>
      <c r="X26" s="47" t="s">
        <v>27</v>
      </c>
      <c r="Y26" s="47" t="s">
        <v>27</v>
      </c>
      <c r="Z26" s="47" t="s">
        <v>27</v>
      </c>
      <c r="AA26" s="47" t="s">
        <v>27</v>
      </c>
      <c r="AB26" s="47" t="s">
        <v>27</v>
      </c>
      <c r="AC26" s="47" t="s">
        <v>27</v>
      </c>
      <c r="AD26" s="47" t="s">
        <v>27</v>
      </c>
      <c r="AE26" s="47" t="s">
        <v>27</v>
      </c>
      <c r="AF26" s="47" t="s">
        <v>27</v>
      </c>
      <c r="AG26" s="47" t="s">
        <v>27</v>
      </c>
      <c r="AH26" s="47" t="s">
        <v>27</v>
      </c>
      <c r="AI26" s="47" t="s">
        <v>27</v>
      </c>
    </row>
    <row r="27" spans="1:35" ht="30.75" customHeight="1">
      <c r="A27" s="47"/>
      <c r="B27" s="49" t="s">
        <v>78</v>
      </c>
      <c r="C27" s="47" t="s">
        <v>27</v>
      </c>
      <c r="D27" s="47" t="s">
        <v>27</v>
      </c>
      <c r="E27" s="47" t="s">
        <v>27</v>
      </c>
      <c r="F27" s="47" t="s">
        <v>27</v>
      </c>
      <c r="G27" s="47" t="s">
        <v>27</v>
      </c>
      <c r="H27" s="47" t="s">
        <v>27</v>
      </c>
      <c r="I27" s="47" t="s">
        <v>27</v>
      </c>
      <c r="J27" s="47" t="s">
        <v>27</v>
      </c>
      <c r="K27" s="47" t="s">
        <v>27</v>
      </c>
      <c r="L27" s="47" t="s">
        <v>27</v>
      </c>
      <c r="M27" s="47" t="s">
        <v>27</v>
      </c>
      <c r="N27" s="47" t="s">
        <v>27</v>
      </c>
      <c r="O27" s="47" t="s">
        <v>27</v>
      </c>
      <c r="P27" s="47" t="s">
        <v>27</v>
      </c>
      <c r="Q27" s="47" t="s">
        <v>27</v>
      </c>
      <c r="R27" s="47" t="s">
        <v>27</v>
      </c>
      <c r="S27" s="47" t="s">
        <v>27</v>
      </c>
      <c r="T27" s="47" t="s">
        <v>27</v>
      </c>
      <c r="U27" s="47" t="s">
        <v>27</v>
      </c>
      <c r="V27" s="47" t="s">
        <v>27</v>
      </c>
      <c r="W27" s="47" t="s">
        <v>27</v>
      </c>
      <c r="X27" s="47" t="s">
        <v>27</v>
      </c>
      <c r="Y27" s="47" t="s">
        <v>27</v>
      </c>
      <c r="Z27" s="47" t="s">
        <v>27</v>
      </c>
      <c r="AA27" s="47" t="s">
        <v>27</v>
      </c>
      <c r="AB27" s="47" t="s">
        <v>27</v>
      </c>
      <c r="AC27" s="47" t="s">
        <v>27</v>
      </c>
      <c r="AD27" s="47" t="s">
        <v>27</v>
      </c>
      <c r="AE27" s="47" t="s">
        <v>27</v>
      </c>
      <c r="AF27" s="47" t="s">
        <v>27</v>
      </c>
      <c r="AG27" s="47" t="s">
        <v>27</v>
      </c>
      <c r="AH27" s="47" t="s">
        <v>27</v>
      </c>
      <c r="AI27" s="47" t="s">
        <v>27</v>
      </c>
    </row>
    <row r="28" spans="1:25" ht="15.75" customHeight="1">
      <c r="A28" s="61"/>
      <c r="B28" s="335"/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35"/>
      <c r="S28" s="335"/>
      <c r="T28" s="335"/>
      <c r="U28" s="335"/>
      <c r="V28" s="62"/>
      <c r="W28" s="62"/>
      <c r="X28" s="62"/>
      <c r="Y28" s="62"/>
    </row>
    <row r="29" spans="1:20" ht="45" customHeight="1">
      <c r="A29" s="61"/>
      <c r="B29"/>
      <c r="I29"/>
      <c r="T29" s="63"/>
    </row>
    <row r="30" spans="2:9" ht="15" customHeight="1">
      <c r="B30" s="64" t="s">
        <v>79</v>
      </c>
      <c r="I30" s="64" t="s">
        <v>80</v>
      </c>
    </row>
    <row r="37" ht="33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</sheetData>
  <sheetProtection selectLockedCells="1" selectUnlockedCells="1"/>
  <mergeCells count="16">
    <mergeCell ref="A4:AI4"/>
    <mergeCell ref="A13:A15"/>
    <mergeCell ref="B13:B15"/>
    <mergeCell ref="C13:P13"/>
    <mergeCell ref="Q13:U14"/>
    <mergeCell ref="V13:AI13"/>
    <mergeCell ref="C14:F14"/>
    <mergeCell ref="G14:J14"/>
    <mergeCell ref="K14:O14"/>
    <mergeCell ref="P14:P15"/>
    <mergeCell ref="V14:Y14"/>
    <mergeCell ref="Z14:AC14"/>
    <mergeCell ref="AD14:AH14"/>
    <mergeCell ref="AI14:AI15"/>
    <mergeCell ref="A26:B26"/>
    <mergeCell ref="B28:U28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landscape" pageOrder="overThenDown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IV80"/>
  <sheetViews>
    <sheetView view="pageBreakPreview" zoomScale="75" zoomScaleNormal="75" zoomScaleSheetLayoutView="75" zoomScalePageLayoutView="0" workbookViewId="0" topLeftCell="A1">
      <selection activeCell="C8" sqref="C8"/>
    </sheetView>
  </sheetViews>
  <sheetFormatPr defaultColWidth="12" defaultRowHeight="15"/>
  <cols>
    <col min="1" max="1" width="7.5" style="1" customWidth="1"/>
    <col min="2" max="2" width="104.5" style="1" customWidth="1"/>
    <col min="3" max="3" width="11" style="1" customWidth="1"/>
    <col min="4" max="16384" width="12" style="1" customWidth="1"/>
  </cols>
  <sheetData>
    <row r="1" spans="1:256" ht="15" customHeight="1">
      <c r="A1"/>
      <c r="B1"/>
      <c r="C1" s="41" t="s">
        <v>313</v>
      </c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 customHeight="1">
      <c r="A2"/>
      <c r="B2"/>
      <c r="C2" s="41" t="s">
        <v>1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/>
      <c r="B3"/>
      <c r="C3" s="41" t="s">
        <v>190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>
      <c r="A4"/>
      <c r="B4"/>
      <c r="C4" s="41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3" s="183" customFormat="1" ht="38.25" customHeight="1">
      <c r="A5" s="376" t="s">
        <v>314</v>
      </c>
      <c r="B5" s="376"/>
      <c r="C5" s="376"/>
    </row>
    <row r="6" spans="1:3" ht="18" customHeight="1">
      <c r="A6" s="195"/>
      <c r="B6" s="195"/>
      <c r="C6" s="195"/>
    </row>
    <row r="7" spans="1:3" ht="18" customHeight="1">
      <c r="A7"/>
      <c r="B7"/>
      <c r="C7" s="184" t="s">
        <v>4</v>
      </c>
    </row>
    <row r="8" spans="1:3" ht="18" customHeight="1">
      <c r="A8"/>
      <c r="B8"/>
      <c r="C8" s="184" t="s">
        <v>605</v>
      </c>
    </row>
    <row r="9" spans="1:3" ht="18" customHeight="1">
      <c r="A9"/>
      <c r="B9"/>
      <c r="C9" s="184"/>
    </row>
    <row r="10" spans="1:3" ht="18" customHeight="1">
      <c r="A10"/>
      <c r="B10"/>
      <c r="C10" s="184"/>
    </row>
    <row r="11" spans="1:3" ht="18" customHeight="1">
      <c r="A11"/>
      <c r="B11"/>
      <c r="C11" s="185" t="s">
        <v>595</v>
      </c>
    </row>
    <row r="12" spans="1:3" ht="18" customHeight="1">
      <c r="A12"/>
      <c r="B12"/>
      <c r="C12" s="196" t="s">
        <v>5</v>
      </c>
    </row>
    <row r="13" spans="1:3" ht="15" customHeight="1">
      <c r="A13"/>
      <c r="B13"/>
      <c r="C13" s="109" t="s">
        <v>6</v>
      </c>
    </row>
    <row r="14" spans="1:3" ht="15" customHeight="1">
      <c r="A14"/>
      <c r="B14"/>
      <c r="C14" s="109"/>
    </row>
    <row r="15" spans="1:3" ht="15" customHeight="1">
      <c r="A15" s="64" t="s">
        <v>264</v>
      </c>
      <c r="B15"/>
      <c r="C15" s="109"/>
    </row>
    <row r="16" spans="1:3" ht="15.75" customHeight="1">
      <c r="A16" s="64" t="s">
        <v>591</v>
      </c>
      <c r="B16"/>
      <c r="C16"/>
    </row>
    <row r="17" spans="1:3" ht="15.75" customHeight="1" hidden="1">
      <c r="A17"/>
      <c r="B17"/>
      <c r="C17"/>
    </row>
    <row r="18" spans="1:3" ht="21.75" customHeight="1" hidden="1">
      <c r="A18" s="91" t="s">
        <v>315</v>
      </c>
      <c r="B18" s="47" t="s">
        <v>316</v>
      </c>
      <c r="C18" s="197" t="s">
        <v>317</v>
      </c>
    </row>
    <row r="19" spans="1:3" ht="15.75" customHeight="1" hidden="1">
      <c r="A19" s="198" t="s">
        <v>121</v>
      </c>
      <c r="B19" s="377" t="s">
        <v>318</v>
      </c>
      <c r="C19" s="377"/>
    </row>
    <row r="20" spans="1:3" ht="15.75" customHeight="1" hidden="1">
      <c r="A20" s="186" t="s">
        <v>29</v>
      </c>
      <c r="B20" s="190" t="s">
        <v>319</v>
      </c>
      <c r="C20" s="48" t="s">
        <v>320</v>
      </c>
    </row>
    <row r="21" spans="1:3" ht="15.75" customHeight="1" hidden="1">
      <c r="A21" s="186" t="s">
        <v>275</v>
      </c>
      <c r="B21" s="190" t="s">
        <v>321</v>
      </c>
      <c r="C21" s="48" t="s">
        <v>322</v>
      </c>
    </row>
    <row r="22" spans="1:3" ht="15.75" customHeight="1" hidden="1">
      <c r="A22" s="186" t="s">
        <v>323</v>
      </c>
      <c r="B22" s="374" t="s">
        <v>324</v>
      </c>
      <c r="C22" s="374"/>
    </row>
    <row r="23" spans="1:3" ht="15.75" customHeight="1" hidden="1">
      <c r="A23" s="186" t="s">
        <v>286</v>
      </c>
      <c r="B23" s="190" t="s">
        <v>325</v>
      </c>
      <c r="C23" s="48" t="s">
        <v>320</v>
      </c>
    </row>
    <row r="24" spans="1:3" ht="15.75" customHeight="1" hidden="1">
      <c r="A24" s="186" t="s">
        <v>288</v>
      </c>
      <c r="B24" s="190" t="s">
        <v>326</v>
      </c>
      <c r="C24" s="48" t="s">
        <v>322</v>
      </c>
    </row>
    <row r="25" spans="1:3" ht="31.5" customHeight="1" hidden="1">
      <c r="A25" s="186" t="s">
        <v>290</v>
      </c>
      <c r="B25" s="190" t="s">
        <v>327</v>
      </c>
      <c r="C25" s="48" t="s">
        <v>320</v>
      </c>
    </row>
    <row r="26" spans="1:3" ht="31.5" customHeight="1" hidden="1">
      <c r="A26" s="186" t="s">
        <v>328</v>
      </c>
      <c r="B26" s="190" t="s">
        <v>329</v>
      </c>
      <c r="C26" s="48" t="s">
        <v>322</v>
      </c>
    </row>
    <row r="27" spans="1:3" ht="15.75" customHeight="1" hidden="1">
      <c r="A27" s="186" t="s">
        <v>330</v>
      </c>
      <c r="B27" s="190" t="s">
        <v>331</v>
      </c>
      <c r="C27" s="48" t="s">
        <v>320</v>
      </c>
    </row>
    <row r="28" spans="1:3" ht="34.5" customHeight="1" hidden="1">
      <c r="A28" s="186" t="s">
        <v>332</v>
      </c>
      <c r="B28" s="190" t="s">
        <v>333</v>
      </c>
      <c r="C28" s="48" t="s">
        <v>320</v>
      </c>
    </row>
    <row r="29" spans="1:3" ht="15.75" customHeight="1" hidden="1">
      <c r="A29" s="186">
        <v>3</v>
      </c>
      <c r="B29" s="374" t="s">
        <v>285</v>
      </c>
      <c r="C29" s="374"/>
    </row>
    <row r="30" spans="1:3" ht="31.5" customHeight="1" hidden="1">
      <c r="A30" s="186" t="s">
        <v>293</v>
      </c>
      <c r="B30" s="190" t="s">
        <v>334</v>
      </c>
      <c r="C30" s="48" t="s">
        <v>320</v>
      </c>
    </row>
    <row r="31" spans="1:3" ht="31.5" customHeight="1" hidden="1">
      <c r="A31" s="186" t="s">
        <v>295</v>
      </c>
      <c r="B31" s="190" t="s">
        <v>335</v>
      </c>
      <c r="C31" s="48" t="s">
        <v>320</v>
      </c>
    </row>
    <row r="32" spans="1:3" ht="24.75" customHeight="1" hidden="1">
      <c r="A32" s="186" t="s">
        <v>297</v>
      </c>
      <c r="B32" s="190" t="s">
        <v>336</v>
      </c>
      <c r="C32" s="48" t="s">
        <v>320</v>
      </c>
    </row>
    <row r="33" spans="1:3" ht="15.75" customHeight="1" hidden="1">
      <c r="A33" s="186" t="s">
        <v>337</v>
      </c>
      <c r="B33" s="190" t="s">
        <v>338</v>
      </c>
      <c r="C33" s="48" t="s">
        <v>320</v>
      </c>
    </row>
    <row r="34" spans="1:3" ht="15.75" customHeight="1" hidden="1">
      <c r="A34" s="186">
        <v>4</v>
      </c>
      <c r="B34" s="374" t="s">
        <v>339</v>
      </c>
      <c r="C34" s="374"/>
    </row>
    <row r="35" spans="1:3" ht="15.75" customHeight="1" hidden="1">
      <c r="A35" s="186" t="s">
        <v>304</v>
      </c>
      <c r="B35" s="190" t="s">
        <v>340</v>
      </c>
      <c r="C35" s="48" t="s">
        <v>322</v>
      </c>
    </row>
    <row r="36" spans="1:3" ht="31.5" customHeight="1" hidden="1">
      <c r="A36" s="186" t="s">
        <v>306</v>
      </c>
      <c r="B36" s="190" t="s">
        <v>341</v>
      </c>
      <c r="C36" s="48" t="s">
        <v>322</v>
      </c>
    </row>
    <row r="37" spans="1:3" ht="15.75" customHeight="1" hidden="1">
      <c r="A37" s="186" t="s">
        <v>308</v>
      </c>
      <c r="B37" s="190" t="s">
        <v>342</v>
      </c>
      <c r="C37" s="48" t="s">
        <v>320</v>
      </c>
    </row>
    <row r="38" spans="1:3" ht="31.5" customHeight="1" hidden="1">
      <c r="A38" s="186" t="s">
        <v>310</v>
      </c>
      <c r="B38" s="190" t="s">
        <v>343</v>
      </c>
      <c r="C38" s="48" t="s">
        <v>320</v>
      </c>
    </row>
    <row r="39" spans="1:3" ht="15.75" customHeight="1" hidden="1">
      <c r="A39" s="186" t="s">
        <v>344</v>
      </c>
      <c r="B39" s="190" t="s">
        <v>345</v>
      </c>
      <c r="C39" s="48" t="s">
        <v>322</v>
      </c>
    </row>
    <row r="40" spans="1:3" ht="15.75" customHeight="1" hidden="1">
      <c r="A40" s="186" t="s">
        <v>346</v>
      </c>
      <c r="B40" s="190" t="s">
        <v>347</v>
      </c>
      <c r="C40" s="48" t="s">
        <v>322</v>
      </c>
    </row>
    <row r="41" spans="1:3" ht="15.75" customHeight="1" hidden="1">
      <c r="A41" s="186">
        <v>5</v>
      </c>
      <c r="B41" s="374" t="s">
        <v>348</v>
      </c>
      <c r="C41" s="374"/>
    </row>
    <row r="42" spans="1:3" ht="15.75" customHeight="1" hidden="1">
      <c r="A42" s="186" t="s">
        <v>349</v>
      </c>
      <c r="B42" s="190" t="s">
        <v>350</v>
      </c>
      <c r="C42" s="199" t="s">
        <v>320</v>
      </c>
    </row>
    <row r="43" spans="1:3" ht="31.5" customHeight="1" hidden="1">
      <c r="A43" s="186" t="s">
        <v>351</v>
      </c>
      <c r="B43" s="190" t="s">
        <v>352</v>
      </c>
      <c r="C43" s="199" t="s">
        <v>320</v>
      </c>
    </row>
    <row r="44" spans="1:3" ht="31.5" customHeight="1" hidden="1">
      <c r="A44" s="186" t="s">
        <v>353</v>
      </c>
      <c r="B44" s="190" t="s">
        <v>354</v>
      </c>
      <c r="C44" s="48" t="s">
        <v>322</v>
      </c>
    </row>
    <row r="45" spans="1:3" ht="31.5" customHeight="1" hidden="1">
      <c r="A45" s="186" t="s">
        <v>355</v>
      </c>
      <c r="B45" s="190" t="s">
        <v>356</v>
      </c>
      <c r="C45" s="48" t="s">
        <v>320</v>
      </c>
    </row>
    <row r="46" spans="1:3" ht="31.5" customHeight="1" hidden="1">
      <c r="A46" s="186" t="s">
        <v>357</v>
      </c>
      <c r="B46" s="190" t="s">
        <v>358</v>
      </c>
      <c r="C46" s="48" t="s">
        <v>322</v>
      </c>
    </row>
    <row r="47" spans="1:3" ht="31.5" customHeight="1" hidden="1">
      <c r="A47" s="186" t="s">
        <v>359</v>
      </c>
      <c r="B47" s="190" t="s">
        <v>360</v>
      </c>
      <c r="C47" s="48" t="s">
        <v>322</v>
      </c>
    </row>
    <row r="48" spans="1:3" ht="15.75" customHeight="1" hidden="1">
      <c r="A48"/>
      <c r="B48"/>
      <c r="C48"/>
    </row>
    <row r="49" spans="1:3" ht="15.75" customHeight="1" hidden="1">
      <c r="A49" s="186">
        <v>6</v>
      </c>
      <c r="B49" s="374" t="s">
        <v>303</v>
      </c>
      <c r="C49" s="374"/>
    </row>
    <row r="50" spans="1:3" ht="31.5" customHeight="1" hidden="1">
      <c r="A50" s="186" t="s">
        <v>361</v>
      </c>
      <c r="B50" s="190" t="s">
        <v>362</v>
      </c>
      <c r="C50" s="48" t="s">
        <v>322</v>
      </c>
    </row>
    <row r="51" spans="1:3" ht="15.75" customHeight="1" hidden="1">
      <c r="A51" s="186" t="s">
        <v>363</v>
      </c>
      <c r="B51" s="190" t="s">
        <v>305</v>
      </c>
      <c r="C51" s="48" t="s">
        <v>322</v>
      </c>
    </row>
    <row r="52" spans="1:3" ht="31.5" customHeight="1" hidden="1">
      <c r="A52" s="186" t="s">
        <v>364</v>
      </c>
      <c r="B52" s="190" t="s">
        <v>365</v>
      </c>
      <c r="C52" s="48" t="s">
        <v>320</v>
      </c>
    </row>
    <row r="53" spans="1:3" ht="46.5" customHeight="1" hidden="1">
      <c r="A53" s="186" t="s">
        <v>366</v>
      </c>
      <c r="B53" s="190" t="s">
        <v>367</v>
      </c>
      <c r="C53" s="48" t="s">
        <v>320</v>
      </c>
    </row>
    <row r="54" spans="1:3" ht="15.75" customHeight="1" hidden="1">
      <c r="A54"/>
      <c r="B54"/>
      <c r="C54"/>
    </row>
    <row r="55" spans="1:3" ht="15.75" customHeight="1" hidden="1">
      <c r="A55"/>
      <c r="B55"/>
      <c r="C55"/>
    </row>
    <row r="56" spans="1:3" ht="33" customHeight="1" hidden="1">
      <c r="A56" s="375" t="s">
        <v>368</v>
      </c>
      <c r="B56" s="375"/>
      <c r="C56" s="375"/>
    </row>
    <row r="57" spans="1:3" ht="15.75" customHeight="1" hidden="1">
      <c r="A57"/>
      <c r="B57"/>
      <c r="C57"/>
    </row>
    <row r="58" spans="1:3" ht="15.75" customHeight="1">
      <c r="A58" s="200" t="s">
        <v>86</v>
      </c>
      <c r="B58" s="201" t="s">
        <v>316</v>
      </c>
      <c r="C58" s="202" t="s">
        <v>317</v>
      </c>
    </row>
    <row r="59" spans="1:3" ht="15" customHeight="1">
      <c r="A59" s="198">
        <v>1</v>
      </c>
      <c r="B59" s="203" t="s">
        <v>273</v>
      </c>
      <c r="C59" s="204"/>
    </row>
    <row r="60" spans="1:3" ht="15" customHeight="1">
      <c r="A60" s="186" t="s">
        <v>29</v>
      </c>
      <c r="B60" s="76" t="s">
        <v>274</v>
      </c>
      <c r="C60" s="48" t="s">
        <v>320</v>
      </c>
    </row>
    <row r="61" spans="1:3" ht="15" customHeight="1">
      <c r="A61" s="186" t="s">
        <v>275</v>
      </c>
      <c r="B61" s="76" t="s">
        <v>276</v>
      </c>
      <c r="C61" s="48" t="s">
        <v>320</v>
      </c>
    </row>
    <row r="62" spans="1:3" ht="15" customHeight="1">
      <c r="A62" s="186" t="s">
        <v>277</v>
      </c>
      <c r="B62" s="76" t="s">
        <v>278</v>
      </c>
      <c r="C62" s="48" t="s">
        <v>320</v>
      </c>
    </row>
    <row r="63" spans="1:3" ht="30.75" customHeight="1">
      <c r="A63" s="186" t="s">
        <v>279</v>
      </c>
      <c r="B63" s="76" t="s">
        <v>280</v>
      </c>
      <c r="C63" s="48" t="s">
        <v>320</v>
      </c>
    </row>
    <row r="64" spans="1:3" ht="15" customHeight="1">
      <c r="A64" s="186" t="s">
        <v>281</v>
      </c>
      <c r="B64" s="76" t="s">
        <v>282</v>
      </c>
      <c r="C64" s="48" t="s">
        <v>320</v>
      </c>
    </row>
    <row r="65" spans="1:3" ht="15" customHeight="1">
      <c r="A65" s="186" t="s">
        <v>283</v>
      </c>
      <c r="B65" s="76" t="s">
        <v>284</v>
      </c>
      <c r="C65" s="48" t="s">
        <v>322</v>
      </c>
    </row>
    <row r="66" spans="1:3" ht="15" customHeight="1">
      <c r="A66" s="186">
        <v>2</v>
      </c>
      <c r="B66" s="205" t="s">
        <v>285</v>
      </c>
      <c r="C66" s="204"/>
    </row>
    <row r="67" spans="1:3" ht="15" customHeight="1">
      <c r="A67" s="186" t="s">
        <v>286</v>
      </c>
      <c r="B67" s="76" t="s">
        <v>287</v>
      </c>
      <c r="C67" s="48" t="s">
        <v>320</v>
      </c>
    </row>
    <row r="68" spans="1:3" ht="30.75" customHeight="1">
      <c r="A68" s="186" t="s">
        <v>288</v>
      </c>
      <c r="B68" s="76" t="s">
        <v>289</v>
      </c>
      <c r="C68" s="48" t="s">
        <v>320</v>
      </c>
    </row>
    <row r="69" spans="1:3" ht="15" customHeight="1">
      <c r="A69" s="186" t="s">
        <v>290</v>
      </c>
      <c r="B69" s="76" t="s">
        <v>291</v>
      </c>
      <c r="C69" s="48" t="s">
        <v>320</v>
      </c>
    </row>
    <row r="70" spans="1:3" ht="15" customHeight="1">
      <c r="A70" s="186">
        <v>3</v>
      </c>
      <c r="B70" s="205" t="s">
        <v>292</v>
      </c>
      <c r="C70" s="204"/>
    </row>
    <row r="71" spans="1:3" ht="15" customHeight="1">
      <c r="A71" s="186" t="s">
        <v>293</v>
      </c>
      <c r="B71" s="76" t="s">
        <v>294</v>
      </c>
      <c r="C71" s="48" t="s">
        <v>322</v>
      </c>
    </row>
    <row r="72" spans="1:3" ht="15" customHeight="1">
      <c r="A72" s="186" t="s">
        <v>295</v>
      </c>
      <c r="B72" s="76" t="s">
        <v>296</v>
      </c>
      <c r="C72" s="48" t="s">
        <v>320</v>
      </c>
    </row>
    <row r="73" spans="1:3" ht="15" customHeight="1">
      <c r="A73" s="186" t="s">
        <v>297</v>
      </c>
      <c r="B73" s="76" t="s">
        <v>298</v>
      </c>
      <c r="C73" s="48" t="s">
        <v>322</v>
      </c>
    </row>
    <row r="74" spans="1:3" ht="15" customHeight="1">
      <c r="A74" s="186" t="s">
        <v>299</v>
      </c>
      <c r="B74" s="76" t="s">
        <v>300</v>
      </c>
      <c r="C74" s="48" t="s">
        <v>322</v>
      </c>
    </row>
    <row r="75" spans="1:3" ht="15" customHeight="1">
      <c r="A75" s="186" t="s">
        <v>301</v>
      </c>
      <c r="B75" s="76" t="s">
        <v>302</v>
      </c>
      <c r="C75" s="48" t="s">
        <v>320</v>
      </c>
    </row>
    <row r="76" spans="1:3" ht="15" customHeight="1">
      <c r="A76" s="186">
        <v>4</v>
      </c>
      <c r="B76" s="205" t="s">
        <v>303</v>
      </c>
      <c r="C76" s="204"/>
    </row>
    <row r="77" spans="1:3" ht="15" customHeight="1">
      <c r="A77" s="186" t="s">
        <v>304</v>
      </c>
      <c r="B77" s="76" t="s">
        <v>305</v>
      </c>
      <c r="C77" s="48" t="s">
        <v>322</v>
      </c>
    </row>
    <row r="78" spans="1:3" ht="30.75" customHeight="1">
      <c r="A78" s="186" t="s">
        <v>306</v>
      </c>
      <c r="B78" s="76" t="s">
        <v>307</v>
      </c>
      <c r="C78" s="48" t="s">
        <v>320</v>
      </c>
    </row>
    <row r="79" spans="1:3" ht="15.75" customHeight="1">
      <c r="A79" s="186" t="s">
        <v>308</v>
      </c>
      <c r="B79" s="76" t="s">
        <v>309</v>
      </c>
      <c r="C79" s="48" t="s">
        <v>320</v>
      </c>
    </row>
    <row r="80" spans="1:3" ht="15.75" customHeight="1">
      <c r="A80" s="186" t="s">
        <v>310</v>
      </c>
      <c r="B80" s="76" t="s">
        <v>311</v>
      </c>
      <c r="C80" s="48" t="s">
        <v>320</v>
      </c>
    </row>
  </sheetData>
  <sheetProtection selectLockedCells="1" selectUnlockedCells="1"/>
  <mergeCells count="8">
    <mergeCell ref="B49:C49"/>
    <mergeCell ref="A56:C56"/>
    <mergeCell ref="A5:C5"/>
    <mergeCell ref="B19:C19"/>
    <mergeCell ref="B22:C22"/>
    <mergeCell ref="B29:C29"/>
    <mergeCell ref="B34:C34"/>
    <mergeCell ref="B41:C41"/>
  </mergeCells>
  <printOptions/>
  <pageMargins left="0.7875" right="0.19652777777777777" top="0.6888888888888889" bottom="0.49166666666666664" header="0.5118055555555555" footer="0.5118055555555555"/>
  <pageSetup horizontalDpi="300" verticalDpi="300" orientation="portrait" pageOrder="overThenDown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42"/>
  <sheetViews>
    <sheetView view="pageBreakPreview" zoomScale="75" zoomScaleNormal="75" zoomScaleSheetLayoutView="75" zoomScalePageLayoutView="0" workbookViewId="0" topLeftCell="A1">
      <selection activeCell="F6" sqref="F6"/>
    </sheetView>
  </sheetViews>
  <sheetFormatPr defaultColWidth="12" defaultRowHeight="15"/>
  <cols>
    <col min="1" max="1" width="6.09765625" style="1" customWidth="1"/>
    <col min="2" max="2" width="76.5" style="1" customWidth="1"/>
    <col min="3" max="4" width="9.59765625" style="1" customWidth="1"/>
    <col min="5" max="5" width="13.69921875" style="1" customWidth="1"/>
    <col min="6" max="6" width="11.3984375" style="1" customWidth="1"/>
    <col min="7" max="10" width="12" style="1" customWidth="1"/>
    <col min="11" max="11" width="17.69921875" style="1" customWidth="1"/>
    <col min="12" max="16384" width="12" style="1" customWidth="1"/>
  </cols>
  <sheetData>
    <row r="1" spans="1:256" ht="15" customHeight="1">
      <c r="A1"/>
      <c r="B1"/>
      <c r="C1"/>
      <c r="D1"/>
      <c r="E1"/>
      <c r="F1" s="41" t="s">
        <v>262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 customHeight="1">
      <c r="A2"/>
      <c r="B2"/>
      <c r="C2"/>
      <c r="D2"/>
      <c r="E2"/>
      <c r="F2" s="41" t="s">
        <v>1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/>
      <c r="B3"/>
      <c r="C3"/>
      <c r="D3"/>
      <c r="E3"/>
      <c r="F3" s="41" t="s">
        <v>190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0" s="183" customFormat="1" ht="18" customHeight="1">
      <c r="A4" s="370" t="s">
        <v>263</v>
      </c>
      <c r="B4" s="370"/>
      <c r="C4" s="370"/>
      <c r="D4" s="370"/>
      <c r="E4" s="370"/>
      <c r="F4" s="370"/>
      <c r="G4" s="182"/>
      <c r="H4" s="182"/>
      <c r="I4" s="182"/>
      <c r="J4" s="182"/>
    </row>
    <row r="5" spans="1:256" ht="18" customHeight="1">
      <c r="A5"/>
      <c r="B5"/>
      <c r="C5"/>
      <c r="D5"/>
      <c r="E5"/>
      <c r="F5" s="184" t="s">
        <v>4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" customHeight="1">
      <c r="A6"/>
      <c r="B6"/>
      <c r="C6"/>
      <c r="D6"/>
      <c r="E6"/>
      <c r="F6" s="184" t="s">
        <v>605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8" customHeight="1">
      <c r="A7"/>
      <c r="B7"/>
      <c r="C7"/>
      <c r="D7"/>
      <c r="E7"/>
      <c r="F7" s="184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8" customHeight="1">
      <c r="A8"/>
      <c r="B8"/>
      <c r="C8"/>
      <c r="D8"/>
      <c r="E8"/>
      <c r="F8" s="184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8" customHeight="1">
      <c r="A9"/>
      <c r="B9"/>
      <c r="C9"/>
      <c r="D9" s="371" t="s">
        <v>595</v>
      </c>
      <c r="E9" s="371"/>
      <c r="F9" s="371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8" customHeight="1">
      <c r="A10"/>
      <c r="B10"/>
      <c r="C10"/>
      <c r="D10" s="372" t="s">
        <v>5</v>
      </c>
      <c r="E10" s="372"/>
      <c r="F10" s="372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 customHeight="1">
      <c r="A11"/>
      <c r="B11"/>
      <c r="C11"/>
      <c r="D11"/>
      <c r="E11"/>
      <c r="F11" s="109" t="s">
        <v>6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 customHeight="1">
      <c r="A12" s="338" t="s">
        <v>264</v>
      </c>
      <c r="B12" s="338"/>
      <c r="C12" s="338"/>
      <c r="D12" s="338"/>
      <c r="E12" s="338"/>
      <c r="F12" s="338"/>
      <c r="G12"/>
      <c r="H12"/>
      <c r="I12"/>
      <c r="J12" s="85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 customHeight="1">
      <c r="A13" s="338" t="s">
        <v>592</v>
      </c>
      <c r="B13" s="338"/>
      <c r="C13" s="338"/>
      <c r="D13" s="338"/>
      <c r="E13" s="338"/>
      <c r="F13" s="338"/>
      <c r="G13"/>
      <c r="H13"/>
      <c r="I13"/>
      <c r="J13" s="85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.75" customHeight="1">
      <c r="A14" s="373" t="s">
        <v>265</v>
      </c>
      <c r="B14" s="373"/>
      <c r="C14" s="373"/>
      <c r="D14" s="373"/>
      <c r="E14" s="373"/>
      <c r="F14" s="373"/>
      <c r="G14" s="373"/>
      <c r="H14" s="373"/>
      <c r="I14"/>
      <c r="J14" s="85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8.5" customHeight="1">
      <c r="A15" s="333" t="s">
        <v>266</v>
      </c>
      <c r="B15" s="333" t="s">
        <v>267</v>
      </c>
      <c r="C15" s="333" t="s">
        <v>268</v>
      </c>
      <c r="D15" s="333"/>
      <c r="E15" s="333" t="s">
        <v>269</v>
      </c>
      <c r="F15" s="333" t="s">
        <v>270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8.5" customHeight="1">
      <c r="A16" s="333"/>
      <c r="B16" s="333"/>
      <c r="C16" s="333"/>
      <c r="D16" s="333"/>
      <c r="E16" s="333"/>
      <c r="F16" s="333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45" customHeight="1">
      <c r="A17" s="333"/>
      <c r="B17" s="333"/>
      <c r="C17" s="186" t="s">
        <v>271</v>
      </c>
      <c r="D17" s="186" t="s">
        <v>272</v>
      </c>
      <c r="E17" s="333"/>
      <c r="F17" s="333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 customHeight="1">
      <c r="A18" s="47">
        <v>1</v>
      </c>
      <c r="B18" s="47">
        <v>2</v>
      </c>
      <c r="C18" s="187">
        <v>3</v>
      </c>
      <c r="D18" s="187">
        <v>4</v>
      </c>
      <c r="E18" s="47">
        <v>5</v>
      </c>
      <c r="F18" s="47">
        <v>6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8" customHeight="1">
      <c r="A19" s="47">
        <v>1</v>
      </c>
      <c r="B19" s="188" t="s">
        <v>273</v>
      </c>
      <c r="C19" s="187">
        <v>2019</v>
      </c>
      <c r="D19" s="187">
        <v>2019</v>
      </c>
      <c r="E19" s="47" t="s">
        <v>27</v>
      </c>
      <c r="F19" s="47" t="s">
        <v>27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8" customHeight="1">
      <c r="A20" s="48" t="s">
        <v>29</v>
      </c>
      <c r="B20" s="189" t="s">
        <v>274</v>
      </c>
      <c r="C20" s="48" t="s">
        <v>27</v>
      </c>
      <c r="D20" s="48" t="s">
        <v>27</v>
      </c>
      <c r="E20" s="48" t="s">
        <v>27</v>
      </c>
      <c r="F20" s="48" t="s">
        <v>27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8" customHeight="1">
      <c r="A21" s="48" t="s">
        <v>275</v>
      </c>
      <c r="B21" s="189" t="s">
        <v>276</v>
      </c>
      <c r="C21" s="48" t="s">
        <v>27</v>
      </c>
      <c r="D21" s="48" t="s">
        <v>27</v>
      </c>
      <c r="E21" s="48" t="s">
        <v>27</v>
      </c>
      <c r="F21" s="48" t="s">
        <v>27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" customHeight="1">
      <c r="A22" s="48" t="s">
        <v>277</v>
      </c>
      <c r="B22" s="190" t="s">
        <v>278</v>
      </c>
      <c r="C22" s="187">
        <v>2019</v>
      </c>
      <c r="D22" s="187">
        <v>2019</v>
      </c>
      <c r="E22" s="48" t="s">
        <v>27</v>
      </c>
      <c r="F22" s="48" t="s">
        <v>27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34.5" customHeight="1">
      <c r="A23" s="48" t="s">
        <v>279</v>
      </c>
      <c r="B23" s="190" t="s">
        <v>280</v>
      </c>
      <c r="C23" s="48" t="s">
        <v>27</v>
      </c>
      <c r="D23" s="48" t="s">
        <v>27</v>
      </c>
      <c r="E23" s="48" t="s">
        <v>27</v>
      </c>
      <c r="F23" s="48" t="s">
        <v>27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8" customHeight="1">
      <c r="A24" s="48" t="s">
        <v>281</v>
      </c>
      <c r="B24" s="189" t="s">
        <v>282</v>
      </c>
      <c r="C24" s="187">
        <v>2019</v>
      </c>
      <c r="D24" s="187">
        <v>2019</v>
      </c>
      <c r="E24" s="48" t="s">
        <v>27</v>
      </c>
      <c r="F24" s="48" t="s">
        <v>27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8" customHeight="1">
      <c r="A25" s="48" t="s">
        <v>283</v>
      </c>
      <c r="B25" s="189" t="s">
        <v>284</v>
      </c>
      <c r="C25" s="187">
        <v>2019</v>
      </c>
      <c r="D25" s="187">
        <v>2019</v>
      </c>
      <c r="E25" s="48" t="s">
        <v>27</v>
      </c>
      <c r="F25" s="48" t="s">
        <v>27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8" customHeight="1">
      <c r="A26" s="47">
        <v>2</v>
      </c>
      <c r="B26" s="188" t="s">
        <v>285</v>
      </c>
      <c r="C26" s="187">
        <v>2019</v>
      </c>
      <c r="D26" s="187">
        <v>2019</v>
      </c>
      <c r="E26" s="47" t="s">
        <v>27</v>
      </c>
      <c r="F26" s="47" t="s">
        <v>27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8" customHeight="1">
      <c r="A27" s="48" t="s">
        <v>286</v>
      </c>
      <c r="B27" s="189" t="s">
        <v>287</v>
      </c>
      <c r="C27" s="187">
        <v>2019</v>
      </c>
      <c r="D27" s="187">
        <v>2019</v>
      </c>
      <c r="E27" s="48" t="s">
        <v>27</v>
      </c>
      <c r="F27" s="48" t="s">
        <v>27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30.75" customHeight="1">
      <c r="A28" s="48" t="s">
        <v>288</v>
      </c>
      <c r="B28" s="190" t="s">
        <v>289</v>
      </c>
      <c r="C28" s="48" t="s">
        <v>27</v>
      </c>
      <c r="D28" s="48" t="s">
        <v>27</v>
      </c>
      <c r="E28" s="48" t="s">
        <v>27</v>
      </c>
      <c r="F28" s="48" t="s">
        <v>27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30.75" customHeight="1">
      <c r="A29" s="48" t="s">
        <v>290</v>
      </c>
      <c r="B29" s="190" t="s">
        <v>291</v>
      </c>
      <c r="C29" s="48" t="s">
        <v>27</v>
      </c>
      <c r="D29" s="48" t="s">
        <v>27</v>
      </c>
      <c r="E29" s="48" t="s">
        <v>27</v>
      </c>
      <c r="F29" s="48" t="s">
        <v>27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30" customHeight="1">
      <c r="A30" s="47">
        <v>3</v>
      </c>
      <c r="B30" s="191" t="s">
        <v>292</v>
      </c>
      <c r="C30" s="187">
        <v>2019</v>
      </c>
      <c r="D30" s="187">
        <v>2019</v>
      </c>
      <c r="E30" s="47" t="s">
        <v>27</v>
      </c>
      <c r="F30" s="47" t="s">
        <v>27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30.75" customHeight="1">
      <c r="A31" s="48" t="s">
        <v>293</v>
      </c>
      <c r="B31" s="190" t="s">
        <v>294</v>
      </c>
      <c r="C31" s="48" t="s">
        <v>27</v>
      </c>
      <c r="D31" s="48" t="s">
        <v>27</v>
      </c>
      <c r="E31" s="48" t="s">
        <v>27</v>
      </c>
      <c r="F31" s="48" t="s">
        <v>27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8" customHeight="1">
      <c r="A32" s="48" t="s">
        <v>295</v>
      </c>
      <c r="B32" s="189" t="s">
        <v>296</v>
      </c>
      <c r="C32" s="187">
        <v>2019</v>
      </c>
      <c r="D32" s="187">
        <v>2019</v>
      </c>
      <c r="E32" s="48" t="s">
        <v>27</v>
      </c>
      <c r="F32" s="48" t="s">
        <v>27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8" customHeight="1">
      <c r="A33" s="48" t="s">
        <v>297</v>
      </c>
      <c r="B33" s="189" t="s">
        <v>298</v>
      </c>
      <c r="C33" s="187">
        <v>2019</v>
      </c>
      <c r="D33" s="187">
        <v>2019</v>
      </c>
      <c r="E33" s="48" t="s">
        <v>27</v>
      </c>
      <c r="F33" s="48" t="s">
        <v>27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" customHeight="1">
      <c r="A34" s="48" t="s">
        <v>299</v>
      </c>
      <c r="B34" s="189" t="s">
        <v>300</v>
      </c>
      <c r="C34" s="187">
        <v>2019</v>
      </c>
      <c r="D34" s="187">
        <v>2019</v>
      </c>
      <c r="E34" s="48" t="s">
        <v>27</v>
      </c>
      <c r="F34" s="48" t="s">
        <v>27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8" customHeight="1">
      <c r="A35" s="48" t="s">
        <v>301</v>
      </c>
      <c r="B35" s="189" t="s">
        <v>302</v>
      </c>
      <c r="C35" s="187">
        <v>2019</v>
      </c>
      <c r="D35" s="187">
        <v>2019</v>
      </c>
      <c r="E35" s="48" t="s">
        <v>27</v>
      </c>
      <c r="F35" s="48" t="s">
        <v>27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" customHeight="1">
      <c r="A36" s="47">
        <v>4</v>
      </c>
      <c r="B36" s="188" t="s">
        <v>303</v>
      </c>
      <c r="C36" s="187">
        <v>2019</v>
      </c>
      <c r="D36" s="187">
        <v>2019</v>
      </c>
      <c r="E36" s="47" t="s">
        <v>27</v>
      </c>
      <c r="F36" s="47" t="s">
        <v>27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" customHeight="1">
      <c r="A37" s="48" t="s">
        <v>304</v>
      </c>
      <c r="B37" s="189" t="s">
        <v>305</v>
      </c>
      <c r="C37" s="187">
        <v>2019</v>
      </c>
      <c r="D37" s="187">
        <v>2019</v>
      </c>
      <c r="E37" s="48" t="s">
        <v>27</v>
      </c>
      <c r="F37" s="48" t="s">
        <v>27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30.75" customHeight="1">
      <c r="A38" s="48" t="s">
        <v>306</v>
      </c>
      <c r="B38" s="190" t="s">
        <v>307</v>
      </c>
      <c r="C38" s="187">
        <v>2019</v>
      </c>
      <c r="D38" s="187">
        <v>2019</v>
      </c>
      <c r="E38" s="48" t="s">
        <v>27</v>
      </c>
      <c r="F38" s="48" t="s">
        <v>27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" customHeight="1">
      <c r="A39" s="48" t="s">
        <v>308</v>
      </c>
      <c r="B39" s="189" t="s">
        <v>309</v>
      </c>
      <c r="C39" s="187">
        <v>2019</v>
      </c>
      <c r="D39" s="187">
        <v>2019</v>
      </c>
      <c r="E39" s="48" t="s">
        <v>27</v>
      </c>
      <c r="F39" s="48" t="s">
        <v>27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" customHeight="1">
      <c r="A40" s="48" t="s">
        <v>310</v>
      </c>
      <c r="B40" s="192" t="s">
        <v>311</v>
      </c>
      <c r="C40" s="187">
        <v>2019</v>
      </c>
      <c r="D40" s="187">
        <v>2019</v>
      </c>
      <c r="E40" s="48" t="s">
        <v>27</v>
      </c>
      <c r="F40" s="48" t="s">
        <v>27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5" s="64" customFormat="1" ht="15" customHeight="1">
      <c r="A41" s="193"/>
      <c r="B41" s="193"/>
      <c r="C41" s="193"/>
      <c r="D41" s="193"/>
      <c r="E41" s="193"/>
    </row>
    <row r="42" spans="1:6" ht="186" customHeight="1">
      <c r="A42" s="194" t="s">
        <v>312</v>
      </c>
      <c r="B42" s="194"/>
      <c r="C42" s="194"/>
      <c r="D42" s="194"/>
      <c r="E42" s="194"/>
      <c r="F42" s="194"/>
    </row>
  </sheetData>
  <sheetProtection selectLockedCells="1" selectUnlockedCells="1"/>
  <mergeCells count="11">
    <mergeCell ref="A14:H14"/>
    <mergeCell ref="A15:A17"/>
    <mergeCell ref="B15:B17"/>
    <mergeCell ref="C15:D16"/>
    <mergeCell ref="E15:E17"/>
    <mergeCell ref="F15:F17"/>
    <mergeCell ref="A4:F4"/>
    <mergeCell ref="D9:F9"/>
    <mergeCell ref="D10:F10"/>
    <mergeCell ref="A12:F12"/>
    <mergeCell ref="A13:F13"/>
  </mergeCells>
  <printOptions/>
  <pageMargins left="0.7875" right="0.19652777777777777" top="0.49166666666666664" bottom="0.49166666666666664" header="0.5118055555555555" footer="0.5118055555555555"/>
  <pageSetup horizontalDpi="300" verticalDpi="300" orientation="portrait" pageOrder="overThenDown" paperSize="9" r:id="rId1"/>
  <colBreaks count="1" manualBreakCount="1">
    <brk id="6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IV80"/>
  <sheetViews>
    <sheetView view="pageBreakPreview" zoomScale="75" zoomScaleNormal="75" zoomScaleSheetLayoutView="75" zoomScalePageLayoutView="0" workbookViewId="0" topLeftCell="A1">
      <selection activeCell="C8" sqref="C8"/>
    </sheetView>
  </sheetViews>
  <sheetFormatPr defaultColWidth="12" defaultRowHeight="15"/>
  <cols>
    <col min="1" max="1" width="7.5" style="1" customWidth="1"/>
    <col min="2" max="2" width="104.5" style="1" customWidth="1"/>
    <col min="3" max="3" width="11" style="1" customWidth="1"/>
    <col min="4" max="16384" width="12" style="1" customWidth="1"/>
  </cols>
  <sheetData>
    <row r="1" spans="1:256" ht="15" customHeight="1">
      <c r="A1"/>
      <c r="B1"/>
      <c r="C1" s="41" t="s">
        <v>313</v>
      </c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 customHeight="1">
      <c r="A2"/>
      <c r="B2"/>
      <c r="C2" s="41" t="s">
        <v>1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/>
      <c r="B3"/>
      <c r="C3" s="41" t="s">
        <v>190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>
      <c r="A4"/>
      <c r="B4"/>
      <c r="C4" s="41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3" s="183" customFormat="1" ht="38.25" customHeight="1">
      <c r="A5" s="376" t="s">
        <v>314</v>
      </c>
      <c r="B5" s="376"/>
      <c r="C5" s="376"/>
    </row>
    <row r="6" spans="1:3" ht="18" customHeight="1">
      <c r="A6" s="195"/>
      <c r="B6" s="195"/>
      <c r="C6" s="195"/>
    </row>
    <row r="7" spans="1:3" ht="18" customHeight="1">
      <c r="A7"/>
      <c r="B7"/>
      <c r="C7" s="184" t="s">
        <v>4</v>
      </c>
    </row>
    <row r="8" spans="1:3" ht="18" customHeight="1">
      <c r="A8"/>
      <c r="B8"/>
      <c r="C8" s="184" t="s">
        <v>605</v>
      </c>
    </row>
    <row r="9" spans="1:3" ht="18" customHeight="1">
      <c r="A9"/>
      <c r="B9"/>
      <c r="C9" s="184"/>
    </row>
    <row r="10" spans="1:3" ht="18" customHeight="1">
      <c r="A10"/>
      <c r="B10"/>
      <c r="C10" s="184"/>
    </row>
    <row r="11" spans="1:3" ht="18" customHeight="1">
      <c r="A11"/>
      <c r="B11"/>
      <c r="C11" s="185" t="s">
        <v>595</v>
      </c>
    </row>
    <row r="12" spans="1:3" ht="18" customHeight="1">
      <c r="A12"/>
      <c r="B12"/>
      <c r="C12" s="196" t="s">
        <v>5</v>
      </c>
    </row>
    <row r="13" spans="1:3" ht="15" customHeight="1">
      <c r="A13"/>
      <c r="B13"/>
      <c r="C13" s="109" t="s">
        <v>6</v>
      </c>
    </row>
    <row r="14" spans="1:3" ht="15" customHeight="1">
      <c r="A14"/>
      <c r="B14"/>
      <c r="C14" s="109"/>
    </row>
    <row r="15" spans="1:3" ht="15" customHeight="1">
      <c r="A15" s="64" t="s">
        <v>264</v>
      </c>
      <c r="B15"/>
      <c r="C15" s="109"/>
    </row>
    <row r="16" spans="1:3" ht="15.75" customHeight="1">
      <c r="A16" s="64" t="s">
        <v>592</v>
      </c>
      <c r="B16"/>
      <c r="C16"/>
    </row>
    <row r="17" spans="1:3" ht="15.75" customHeight="1" hidden="1">
      <c r="A17"/>
      <c r="B17"/>
      <c r="C17"/>
    </row>
    <row r="18" spans="1:3" ht="21.75" customHeight="1" hidden="1">
      <c r="A18" s="91" t="s">
        <v>315</v>
      </c>
      <c r="B18" s="47" t="s">
        <v>316</v>
      </c>
      <c r="C18" s="197" t="s">
        <v>317</v>
      </c>
    </row>
    <row r="19" spans="1:3" ht="15.75" customHeight="1" hidden="1">
      <c r="A19" s="198" t="s">
        <v>121</v>
      </c>
      <c r="B19" s="377" t="s">
        <v>318</v>
      </c>
      <c r="C19" s="377"/>
    </row>
    <row r="20" spans="1:3" ht="15.75" customHeight="1" hidden="1">
      <c r="A20" s="186" t="s">
        <v>29</v>
      </c>
      <c r="B20" s="190" t="s">
        <v>319</v>
      </c>
      <c r="C20" s="48" t="s">
        <v>320</v>
      </c>
    </row>
    <row r="21" spans="1:3" ht="15.75" customHeight="1" hidden="1">
      <c r="A21" s="186" t="s">
        <v>275</v>
      </c>
      <c r="B21" s="190" t="s">
        <v>321</v>
      </c>
      <c r="C21" s="48" t="s">
        <v>322</v>
      </c>
    </row>
    <row r="22" spans="1:3" ht="15.75" customHeight="1" hidden="1">
      <c r="A22" s="186" t="s">
        <v>323</v>
      </c>
      <c r="B22" s="374" t="s">
        <v>324</v>
      </c>
      <c r="C22" s="374"/>
    </row>
    <row r="23" spans="1:3" ht="15.75" customHeight="1" hidden="1">
      <c r="A23" s="186" t="s">
        <v>286</v>
      </c>
      <c r="B23" s="190" t="s">
        <v>325</v>
      </c>
      <c r="C23" s="48" t="s">
        <v>320</v>
      </c>
    </row>
    <row r="24" spans="1:3" ht="15.75" customHeight="1" hidden="1">
      <c r="A24" s="186" t="s">
        <v>288</v>
      </c>
      <c r="B24" s="190" t="s">
        <v>326</v>
      </c>
      <c r="C24" s="48" t="s">
        <v>322</v>
      </c>
    </row>
    <row r="25" spans="1:3" ht="31.5" customHeight="1" hidden="1">
      <c r="A25" s="186" t="s">
        <v>290</v>
      </c>
      <c r="B25" s="190" t="s">
        <v>327</v>
      </c>
      <c r="C25" s="48" t="s">
        <v>320</v>
      </c>
    </row>
    <row r="26" spans="1:3" ht="31.5" customHeight="1" hidden="1">
      <c r="A26" s="186" t="s">
        <v>328</v>
      </c>
      <c r="B26" s="190" t="s">
        <v>329</v>
      </c>
      <c r="C26" s="48" t="s">
        <v>322</v>
      </c>
    </row>
    <row r="27" spans="1:3" ht="15.75" customHeight="1" hidden="1">
      <c r="A27" s="186" t="s">
        <v>330</v>
      </c>
      <c r="B27" s="190" t="s">
        <v>331</v>
      </c>
      <c r="C27" s="48" t="s">
        <v>320</v>
      </c>
    </row>
    <row r="28" spans="1:3" ht="34.5" customHeight="1" hidden="1">
      <c r="A28" s="186" t="s">
        <v>332</v>
      </c>
      <c r="B28" s="190" t="s">
        <v>333</v>
      </c>
      <c r="C28" s="48" t="s">
        <v>320</v>
      </c>
    </row>
    <row r="29" spans="1:3" ht="15.75" customHeight="1" hidden="1">
      <c r="A29" s="186">
        <v>3</v>
      </c>
      <c r="B29" s="374" t="s">
        <v>285</v>
      </c>
      <c r="C29" s="374"/>
    </row>
    <row r="30" spans="1:3" ht="31.5" customHeight="1" hidden="1">
      <c r="A30" s="186" t="s">
        <v>293</v>
      </c>
      <c r="B30" s="190" t="s">
        <v>334</v>
      </c>
      <c r="C30" s="48" t="s">
        <v>320</v>
      </c>
    </row>
    <row r="31" spans="1:3" ht="31.5" customHeight="1" hidden="1">
      <c r="A31" s="186" t="s">
        <v>295</v>
      </c>
      <c r="B31" s="190" t="s">
        <v>335</v>
      </c>
      <c r="C31" s="48" t="s">
        <v>320</v>
      </c>
    </row>
    <row r="32" spans="1:3" ht="24.75" customHeight="1" hidden="1">
      <c r="A32" s="186" t="s">
        <v>297</v>
      </c>
      <c r="B32" s="190" t="s">
        <v>336</v>
      </c>
      <c r="C32" s="48" t="s">
        <v>320</v>
      </c>
    </row>
    <row r="33" spans="1:3" ht="15.75" customHeight="1" hidden="1">
      <c r="A33" s="186" t="s">
        <v>337</v>
      </c>
      <c r="B33" s="190" t="s">
        <v>338</v>
      </c>
      <c r="C33" s="48" t="s">
        <v>320</v>
      </c>
    </row>
    <row r="34" spans="1:3" ht="15.75" customHeight="1" hidden="1">
      <c r="A34" s="186">
        <v>4</v>
      </c>
      <c r="B34" s="374" t="s">
        <v>339</v>
      </c>
      <c r="C34" s="374"/>
    </row>
    <row r="35" spans="1:3" ht="15.75" customHeight="1" hidden="1">
      <c r="A35" s="186" t="s">
        <v>304</v>
      </c>
      <c r="B35" s="190" t="s">
        <v>340</v>
      </c>
      <c r="C35" s="48" t="s">
        <v>322</v>
      </c>
    </row>
    <row r="36" spans="1:3" ht="31.5" customHeight="1" hidden="1">
      <c r="A36" s="186" t="s">
        <v>306</v>
      </c>
      <c r="B36" s="190" t="s">
        <v>341</v>
      </c>
      <c r="C36" s="48" t="s">
        <v>322</v>
      </c>
    </row>
    <row r="37" spans="1:3" ht="15.75" customHeight="1" hidden="1">
      <c r="A37" s="186" t="s">
        <v>308</v>
      </c>
      <c r="B37" s="190" t="s">
        <v>342</v>
      </c>
      <c r="C37" s="48" t="s">
        <v>320</v>
      </c>
    </row>
    <row r="38" spans="1:3" ht="31.5" customHeight="1" hidden="1">
      <c r="A38" s="186" t="s">
        <v>310</v>
      </c>
      <c r="B38" s="190" t="s">
        <v>343</v>
      </c>
      <c r="C38" s="48" t="s">
        <v>320</v>
      </c>
    </row>
    <row r="39" spans="1:3" ht="15.75" customHeight="1" hidden="1">
      <c r="A39" s="186" t="s">
        <v>344</v>
      </c>
      <c r="B39" s="190" t="s">
        <v>345</v>
      </c>
      <c r="C39" s="48" t="s">
        <v>322</v>
      </c>
    </row>
    <row r="40" spans="1:3" ht="15.75" customHeight="1" hidden="1">
      <c r="A40" s="186" t="s">
        <v>346</v>
      </c>
      <c r="B40" s="190" t="s">
        <v>347</v>
      </c>
      <c r="C40" s="48" t="s">
        <v>322</v>
      </c>
    </row>
    <row r="41" spans="1:3" ht="15.75" customHeight="1" hidden="1">
      <c r="A41" s="186">
        <v>5</v>
      </c>
      <c r="B41" s="374" t="s">
        <v>348</v>
      </c>
      <c r="C41" s="374"/>
    </row>
    <row r="42" spans="1:3" ht="15.75" customHeight="1" hidden="1">
      <c r="A42" s="186" t="s">
        <v>349</v>
      </c>
      <c r="B42" s="190" t="s">
        <v>350</v>
      </c>
      <c r="C42" s="199" t="s">
        <v>320</v>
      </c>
    </row>
    <row r="43" spans="1:3" ht="31.5" customHeight="1" hidden="1">
      <c r="A43" s="186" t="s">
        <v>351</v>
      </c>
      <c r="B43" s="190" t="s">
        <v>352</v>
      </c>
      <c r="C43" s="199" t="s">
        <v>320</v>
      </c>
    </row>
    <row r="44" spans="1:3" ht="31.5" customHeight="1" hidden="1">
      <c r="A44" s="186" t="s">
        <v>353</v>
      </c>
      <c r="B44" s="190" t="s">
        <v>354</v>
      </c>
      <c r="C44" s="48" t="s">
        <v>322</v>
      </c>
    </row>
    <row r="45" spans="1:3" ht="31.5" customHeight="1" hidden="1">
      <c r="A45" s="186" t="s">
        <v>355</v>
      </c>
      <c r="B45" s="190" t="s">
        <v>356</v>
      </c>
      <c r="C45" s="48" t="s">
        <v>320</v>
      </c>
    </row>
    <row r="46" spans="1:3" ht="31.5" customHeight="1" hidden="1">
      <c r="A46" s="186" t="s">
        <v>357</v>
      </c>
      <c r="B46" s="190" t="s">
        <v>358</v>
      </c>
      <c r="C46" s="48" t="s">
        <v>322</v>
      </c>
    </row>
    <row r="47" spans="1:3" ht="31.5" customHeight="1" hidden="1">
      <c r="A47" s="186" t="s">
        <v>359</v>
      </c>
      <c r="B47" s="190" t="s">
        <v>360</v>
      </c>
      <c r="C47" s="48" t="s">
        <v>322</v>
      </c>
    </row>
    <row r="48" spans="1:3" ht="15.75" customHeight="1" hidden="1">
      <c r="A48"/>
      <c r="B48"/>
      <c r="C48"/>
    </row>
    <row r="49" spans="1:3" ht="15.75" customHeight="1" hidden="1">
      <c r="A49" s="186">
        <v>6</v>
      </c>
      <c r="B49" s="374" t="s">
        <v>303</v>
      </c>
      <c r="C49" s="374"/>
    </row>
    <row r="50" spans="1:3" ht="31.5" customHeight="1" hidden="1">
      <c r="A50" s="186" t="s">
        <v>361</v>
      </c>
      <c r="B50" s="190" t="s">
        <v>362</v>
      </c>
      <c r="C50" s="48" t="s">
        <v>322</v>
      </c>
    </row>
    <row r="51" spans="1:3" ht="15.75" customHeight="1" hidden="1">
      <c r="A51" s="186" t="s">
        <v>363</v>
      </c>
      <c r="B51" s="190" t="s">
        <v>305</v>
      </c>
      <c r="C51" s="48" t="s">
        <v>322</v>
      </c>
    </row>
    <row r="52" spans="1:3" ht="31.5" customHeight="1" hidden="1">
      <c r="A52" s="186" t="s">
        <v>364</v>
      </c>
      <c r="B52" s="190" t="s">
        <v>365</v>
      </c>
      <c r="C52" s="48" t="s">
        <v>320</v>
      </c>
    </row>
    <row r="53" spans="1:3" ht="46.5" customHeight="1" hidden="1">
      <c r="A53" s="186" t="s">
        <v>366</v>
      </c>
      <c r="B53" s="190" t="s">
        <v>367</v>
      </c>
      <c r="C53" s="48" t="s">
        <v>320</v>
      </c>
    </row>
    <row r="54" spans="1:3" ht="15.75" customHeight="1" hidden="1">
      <c r="A54"/>
      <c r="B54"/>
      <c r="C54"/>
    </row>
    <row r="55" spans="1:3" ht="15.75" customHeight="1" hidden="1">
      <c r="A55"/>
      <c r="B55"/>
      <c r="C55"/>
    </row>
    <row r="56" spans="1:3" ht="33" customHeight="1" hidden="1">
      <c r="A56" s="375" t="s">
        <v>368</v>
      </c>
      <c r="B56" s="375"/>
      <c r="C56" s="375"/>
    </row>
    <row r="57" spans="1:3" ht="15.75" customHeight="1" hidden="1">
      <c r="A57"/>
      <c r="B57"/>
      <c r="C57"/>
    </row>
    <row r="58" spans="1:3" ht="15.75" customHeight="1">
      <c r="A58" s="200" t="s">
        <v>86</v>
      </c>
      <c r="B58" s="201" t="s">
        <v>316</v>
      </c>
      <c r="C58" s="202" t="s">
        <v>317</v>
      </c>
    </row>
    <row r="59" spans="1:3" ht="15" customHeight="1">
      <c r="A59" s="198">
        <v>1</v>
      </c>
      <c r="B59" s="203" t="s">
        <v>273</v>
      </c>
      <c r="C59" s="204"/>
    </row>
    <row r="60" spans="1:3" ht="15" customHeight="1">
      <c r="A60" s="186" t="s">
        <v>29</v>
      </c>
      <c r="B60" s="76" t="s">
        <v>274</v>
      </c>
      <c r="C60" s="48" t="s">
        <v>320</v>
      </c>
    </row>
    <row r="61" spans="1:3" ht="15" customHeight="1">
      <c r="A61" s="186" t="s">
        <v>275</v>
      </c>
      <c r="B61" s="76" t="s">
        <v>276</v>
      </c>
      <c r="C61" s="48" t="s">
        <v>320</v>
      </c>
    </row>
    <row r="62" spans="1:3" ht="15" customHeight="1">
      <c r="A62" s="186" t="s">
        <v>277</v>
      </c>
      <c r="B62" s="76" t="s">
        <v>278</v>
      </c>
      <c r="C62" s="48" t="s">
        <v>320</v>
      </c>
    </row>
    <row r="63" spans="1:3" ht="30.75" customHeight="1">
      <c r="A63" s="186" t="s">
        <v>279</v>
      </c>
      <c r="B63" s="76" t="s">
        <v>280</v>
      </c>
      <c r="C63" s="48" t="s">
        <v>320</v>
      </c>
    </row>
    <row r="64" spans="1:3" ht="15" customHeight="1">
      <c r="A64" s="186" t="s">
        <v>281</v>
      </c>
      <c r="B64" s="76" t="s">
        <v>282</v>
      </c>
      <c r="C64" s="48" t="s">
        <v>320</v>
      </c>
    </row>
    <row r="65" spans="1:3" ht="15" customHeight="1">
      <c r="A65" s="186" t="s">
        <v>283</v>
      </c>
      <c r="B65" s="76" t="s">
        <v>284</v>
      </c>
      <c r="C65" s="48" t="s">
        <v>322</v>
      </c>
    </row>
    <row r="66" spans="1:3" ht="15" customHeight="1">
      <c r="A66" s="186">
        <v>2</v>
      </c>
      <c r="B66" s="205" t="s">
        <v>285</v>
      </c>
      <c r="C66" s="204"/>
    </row>
    <row r="67" spans="1:3" ht="15" customHeight="1">
      <c r="A67" s="186" t="s">
        <v>286</v>
      </c>
      <c r="B67" s="76" t="s">
        <v>287</v>
      </c>
      <c r="C67" s="48" t="s">
        <v>320</v>
      </c>
    </row>
    <row r="68" spans="1:3" ht="30.75" customHeight="1">
      <c r="A68" s="186" t="s">
        <v>288</v>
      </c>
      <c r="B68" s="76" t="s">
        <v>289</v>
      </c>
      <c r="C68" s="48" t="s">
        <v>320</v>
      </c>
    </row>
    <row r="69" spans="1:3" ht="15" customHeight="1">
      <c r="A69" s="186" t="s">
        <v>290</v>
      </c>
      <c r="B69" s="76" t="s">
        <v>291</v>
      </c>
      <c r="C69" s="48" t="s">
        <v>320</v>
      </c>
    </row>
    <row r="70" spans="1:3" ht="15" customHeight="1">
      <c r="A70" s="186">
        <v>3</v>
      </c>
      <c r="B70" s="205" t="s">
        <v>292</v>
      </c>
      <c r="C70" s="204"/>
    </row>
    <row r="71" spans="1:3" ht="15" customHeight="1">
      <c r="A71" s="186" t="s">
        <v>293</v>
      </c>
      <c r="B71" s="76" t="s">
        <v>294</v>
      </c>
      <c r="C71" s="48" t="s">
        <v>322</v>
      </c>
    </row>
    <row r="72" spans="1:3" ht="15" customHeight="1">
      <c r="A72" s="186" t="s">
        <v>295</v>
      </c>
      <c r="B72" s="76" t="s">
        <v>296</v>
      </c>
      <c r="C72" s="48" t="s">
        <v>320</v>
      </c>
    </row>
    <row r="73" spans="1:3" ht="15" customHeight="1">
      <c r="A73" s="186" t="s">
        <v>297</v>
      </c>
      <c r="B73" s="76" t="s">
        <v>298</v>
      </c>
      <c r="C73" s="48" t="s">
        <v>322</v>
      </c>
    </row>
    <row r="74" spans="1:3" ht="15" customHeight="1">
      <c r="A74" s="186" t="s">
        <v>299</v>
      </c>
      <c r="B74" s="76" t="s">
        <v>300</v>
      </c>
      <c r="C74" s="48" t="s">
        <v>322</v>
      </c>
    </row>
    <row r="75" spans="1:3" ht="15" customHeight="1">
      <c r="A75" s="186" t="s">
        <v>301</v>
      </c>
      <c r="B75" s="76" t="s">
        <v>302</v>
      </c>
      <c r="C75" s="48" t="s">
        <v>320</v>
      </c>
    </row>
    <row r="76" spans="1:3" ht="15" customHeight="1">
      <c r="A76" s="186">
        <v>4</v>
      </c>
      <c r="B76" s="205" t="s">
        <v>303</v>
      </c>
      <c r="C76" s="204"/>
    </row>
    <row r="77" spans="1:3" ht="15" customHeight="1">
      <c r="A77" s="186" t="s">
        <v>304</v>
      </c>
      <c r="B77" s="76" t="s">
        <v>305</v>
      </c>
      <c r="C77" s="48" t="s">
        <v>322</v>
      </c>
    </row>
    <row r="78" spans="1:3" ht="30.75" customHeight="1">
      <c r="A78" s="186" t="s">
        <v>306</v>
      </c>
      <c r="B78" s="76" t="s">
        <v>307</v>
      </c>
      <c r="C78" s="48" t="s">
        <v>320</v>
      </c>
    </row>
    <row r="79" spans="1:3" ht="15.75" customHeight="1">
      <c r="A79" s="186" t="s">
        <v>308</v>
      </c>
      <c r="B79" s="76" t="s">
        <v>309</v>
      </c>
      <c r="C79" s="48" t="s">
        <v>320</v>
      </c>
    </row>
    <row r="80" spans="1:3" ht="15.75" customHeight="1">
      <c r="A80" s="186" t="s">
        <v>310</v>
      </c>
      <c r="B80" s="76" t="s">
        <v>311</v>
      </c>
      <c r="C80" s="48" t="s">
        <v>320</v>
      </c>
    </row>
  </sheetData>
  <sheetProtection selectLockedCells="1" selectUnlockedCells="1"/>
  <mergeCells count="8">
    <mergeCell ref="B49:C49"/>
    <mergeCell ref="A56:C56"/>
    <mergeCell ref="A5:C5"/>
    <mergeCell ref="B19:C19"/>
    <mergeCell ref="B22:C22"/>
    <mergeCell ref="B29:C29"/>
    <mergeCell ref="B34:C34"/>
    <mergeCell ref="B41:C41"/>
  </mergeCells>
  <printOptions/>
  <pageMargins left="0.7875" right="0.19652777777777777" top="0.49166666666666664" bottom="0.49166666666666664" header="0.5118055555555555" footer="0.5118055555555555"/>
  <pageSetup horizontalDpi="300" verticalDpi="300" orientation="portrait" pageOrder="overThenDown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IV93"/>
  <sheetViews>
    <sheetView view="pageBreakPreview" zoomScale="80" zoomScaleNormal="75" zoomScaleSheetLayoutView="80" zoomScalePageLayoutView="0" workbookViewId="0" topLeftCell="A1">
      <selection activeCell="G6" sqref="G6"/>
    </sheetView>
  </sheetViews>
  <sheetFormatPr defaultColWidth="9.296875" defaultRowHeight="15" customHeight="1"/>
  <cols>
    <col min="1" max="1" width="5.19921875" style="206" customWidth="1"/>
    <col min="2" max="2" width="41.69921875" style="206" customWidth="1"/>
    <col min="3" max="3" width="8.3984375" style="207" customWidth="1"/>
    <col min="4" max="5" width="8.3984375" style="206" customWidth="1"/>
    <col min="6" max="6" width="9.69921875" style="206" customWidth="1"/>
    <col min="7" max="7" width="10.09765625" style="206" customWidth="1"/>
    <col min="8" max="16384" width="9.19921875" style="206" customWidth="1"/>
  </cols>
  <sheetData>
    <row r="1" spans="1:256" ht="15" customHeight="1">
      <c r="A1"/>
      <c r="B1"/>
      <c r="C1"/>
      <c r="D1"/>
      <c r="E1"/>
      <c r="F1"/>
      <c r="G1" s="208" t="s">
        <v>369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 customHeight="1">
      <c r="A2"/>
      <c r="B2"/>
      <c r="C2"/>
      <c r="D2"/>
      <c r="E2"/>
      <c r="F2"/>
      <c r="G2" s="208" t="s">
        <v>1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/>
      <c r="B3"/>
      <c r="C3"/>
      <c r="D3"/>
      <c r="E3"/>
      <c r="F3"/>
      <c r="G3" s="208" t="s">
        <v>190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 s="378" t="s">
        <v>370</v>
      </c>
      <c r="B4" s="378"/>
      <c r="C4" s="378"/>
      <c r="D4" s="378"/>
      <c r="E4" s="378"/>
      <c r="F4" s="378"/>
      <c r="G4" s="378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2:7" s="209" customFormat="1" ht="18" customHeight="1">
      <c r="B5" s="210"/>
      <c r="C5" s="211"/>
      <c r="E5" s="379" t="s">
        <v>4</v>
      </c>
      <c r="F5" s="379"/>
      <c r="G5" s="379"/>
    </row>
    <row r="6" spans="1:256" ht="18" customHeight="1">
      <c r="A6" s="209"/>
      <c r="B6" s="210"/>
      <c r="C6" s="211"/>
      <c r="D6" s="209"/>
      <c r="E6" s="210"/>
      <c r="F6" s="210"/>
      <c r="G6" s="210" t="s">
        <v>605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8" customHeight="1">
      <c r="A7" s="209"/>
      <c r="B7" s="210"/>
      <c r="C7" s="212"/>
      <c r="D7" s="213"/>
      <c r="E7" s="213"/>
      <c r="F7" s="213"/>
      <c r="G7" s="210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8" customHeight="1">
      <c r="A8" s="209"/>
      <c r="B8" s="214"/>
      <c r="C8" s="212"/>
      <c r="D8" s="213"/>
      <c r="E8" s="213"/>
      <c r="F8" s="213"/>
      <c r="G8" s="215" t="s">
        <v>595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8" customHeight="1">
      <c r="A9" s="209"/>
      <c r="B9" s="210"/>
      <c r="C9" s="212"/>
      <c r="D9" s="213"/>
      <c r="E9" s="213"/>
      <c r="F9" s="213"/>
      <c r="G9" s="210" t="s">
        <v>5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 customHeight="1">
      <c r="A10"/>
      <c r="B10" s="216"/>
      <c r="C10"/>
      <c r="D10"/>
      <c r="E10" s="380" t="s">
        <v>6</v>
      </c>
      <c r="F10" s="380"/>
      <c r="G10" s="38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 customHeight="1">
      <c r="A11"/>
      <c r="B11" s="216"/>
      <c r="C11"/>
      <c r="D11"/>
      <c r="E11" s="217"/>
      <c r="F11" s="217"/>
      <c r="G11" s="216" t="s">
        <v>25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:7" s="218" customFormat="1" ht="15.75" customHeight="1">
      <c r="B12" s="218">
        <v>1.05</v>
      </c>
      <c r="C12" s="219">
        <v>1.1025</v>
      </c>
      <c r="D12" s="218">
        <v>1.05</v>
      </c>
      <c r="E12" s="218">
        <v>1.05</v>
      </c>
      <c r="F12" s="218">
        <v>1.05</v>
      </c>
      <c r="G12" s="218">
        <v>1.05</v>
      </c>
    </row>
    <row r="13" spans="1:256" ht="15.75" customHeight="1">
      <c r="A13" s="220" t="s">
        <v>86</v>
      </c>
      <c r="B13" s="220" t="s">
        <v>371</v>
      </c>
      <c r="C13" s="221" t="s">
        <v>372</v>
      </c>
      <c r="D13" s="220" t="s">
        <v>373</v>
      </c>
      <c r="E13" s="220" t="s">
        <v>374</v>
      </c>
      <c r="F13" s="220" t="s">
        <v>375</v>
      </c>
      <c r="G13" s="220" t="s">
        <v>376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7" s="224" customFormat="1" ht="15.75" customHeight="1">
      <c r="A14" s="222">
        <v>1</v>
      </c>
      <c r="B14" s="222">
        <v>2</v>
      </c>
      <c r="C14" s="223">
        <v>3</v>
      </c>
      <c r="D14" s="222">
        <v>4</v>
      </c>
      <c r="E14" s="222">
        <v>5</v>
      </c>
      <c r="F14" s="222">
        <v>6</v>
      </c>
      <c r="G14" s="222">
        <v>7</v>
      </c>
    </row>
    <row r="15" spans="1:7" s="224" customFormat="1" ht="30" customHeight="1">
      <c r="A15" s="225" t="s">
        <v>377</v>
      </c>
      <c r="B15" s="226" t="s">
        <v>378</v>
      </c>
      <c r="C15" s="227">
        <f>C17+C18</f>
        <v>0</v>
      </c>
      <c r="D15" s="227">
        <f>D17+D18</f>
        <v>13.394</v>
      </c>
      <c r="E15" s="227">
        <f>E17+E18</f>
        <v>22.3</v>
      </c>
      <c r="F15" s="227">
        <f>F17+F18</f>
        <v>22.3</v>
      </c>
      <c r="G15" s="227">
        <f>G17+G18</f>
        <v>22.3</v>
      </c>
    </row>
    <row r="16" spans="1:7" s="224" customFormat="1" ht="15" customHeight="1">
      <c r="A16" s="228"/>
      <c r="B16" s="229" t="s">
        <v>379</v>
      </c>
      <c r="C16" s="230" t="s">
        <v>27</v>
      </c>
      <c r="D16" s="231" t="s">
        <v>27</v>
      </c>
      <c r="E16" s="231" t="s">
        <v>27</v>
      </c>
      <c r="F16" s="231" t="s">
        <v>27</v>
      </c>
      <c r="G16" s="231" t="s">
        <v>27</v>
      </c>
    </row>
    <row r="17" spans="1:256" ht="30.75" customHeight="1">
      <c r="A17" s="228" t="s">
        <v>29</v>
      </c>
      <c r="B17" s="229" t="s">
        <v>380</v>
      </c>
      <c r="C17" s="227">
        <v>0</v>
      </c>
      <c r="D17" s="232">
        <v>13.394</v>
      </c>
      <c r="E17" s="232">
        <v>22.3</v>
      </c>
      <c r="F17" s="232">
        <v>22.3</v>
      </c>
      <c r="G17" s="232">
        <v>22.3</v>
      </c>
      <c r="H17"/>
      <c r="I17" s="23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.75" customHeight="1">
      <c r="A18" s="228" t="s">
        <v>275</v>
      </c>
      <c r="B18" s="229" t="s">
        <v>381</v>
      </c>
      <c r="C18" s="227">
        <v>0</v>
      </c>
      <c r="D18" s="232">
        <v>0</v>
      </c>
      <c r="E18" s="232">
        <v>0</v>
      </c>
      <c r="F18" s="232">
        <v>0</v>
      </c>
      <c r="G18" s="232">
        <v>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 customHeight="1">
      <c r="A19" s="234" t="s">
        <v>382</v>
      </c>
      <c r="B19" s="235" t="s">
        <v>383</v>
      </c>
      <c r="C19" s="236">
        <f>C25+C26+C27+C28+C20</f>
        <v>0</v>
      </c>
      <c r="D19" s="236">
        <f>D25+D26+D27+D28+D20</f>
        <v>13.350999999999999</v>
      </c>
      <c r="E19" s="236">
        <f>E25+E26+E27+E28+E20</f>
        <v>22.343</v>
      </c>
      <c r="F19" s="236">
        <f>F25+F26+F27+F28+F20</f>
        <v>22.343</v>
      </c>
      <c r="G19" s="236">
        <f>G25+G26+G27+G28+G20</f>
        <v>22.343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 customHeight="1">
      <c r="A20" s="225" t="s">
        <v>121</v>
      </c>
      <c r="B20" s="226" t="s">
        <v>384</v>
      </c>
      <c r="C20" s="237">
        <f>SUM(C22:C24)</f>
        <v>0</v>
      </c>
      <c r="D20" s="237">
        <f>SUM(D22:D24)</f>
        <v>5.279</v>
      </c>
      <c r="E20" s="237">
        <f>SUM(E22:E24)</f>
        <v>5.3</v>
      </c>
      <c r="F20" s="237">
        <f>SUM(F22:F24)</f>
        <v>5.3</v>
      </c>
      <c r="G20" s="237">
        <f>SUM(G22:G24)</f>
        <v>5.3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" customHeight="1">
      <c r="A21" s="228"/>
      <c r="B21" s="229" t="s">
        <v>379</v>
      </c>
      <c r="C21" s="238" t="s">
        <v>27</v>
      </c>
      <c r="D21" s="239" t="s">
        <v>27</v>
      </c>
      <c r="E21" s="239" t="s">
        <v>27</v>
      </c>
      <c r="F21" s="239" t="s">
        <v>27</v>
      </c>
      <c r="G21" s="239" t="s">
        <v>27</v>
      </c>
      <c r="H21"/>
      <c r="I21"/>
      <c r="J21" s="240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" customHeight="1">
      <c r="A22" s="228" t="s">
        <v>29</v>
      </c>
      <c r="B22" s="229" t="s">
        <v>385</v>
      </c>
      <c r="C22" s="241">
        <v>0</v>
      </c>
      <c r="D22" s="242">
        <v>0</v>
      </c>
      <c r="E22" s="242">
        <v>0</v>
      </c>
      <c r="F22" s="242">
        <v>0</v>
      </c>
      <c r="G22" s="242">
        <v>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30.75" customHeight="1">
      <c r="A23" s="228" t="s">
        <v>275</v>
      </c>
      <c r="B23" s="229" t="s">
        <v>386</v>
      </c>
      <c r="C23" s="241">
        <v>0</v>
      </c>
      <c r="D23" s="242">
        <v>0.769</v>
      </c>
      <c r="E23" s="242">
        <v>0.8</v>
      </c>
      <c r="F23" s="242">
        <v>0.8</v>
      </c>
      <c r="G23" s="242">
        <v>0.8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" customHeight="1">
      <c r="A24" s="228" t="s">
        <v>277</v>
      </c>
      <c r="B24" s="229" t="s">
        <v>387</v>
      </c>
      <c r="C24" s="241">
        <v>0</v>
      </c>
      <c r="D24" s="242">
        <v>4.51</v>
      </c>
      <c r="E24" s="242">
        <v>4.5</v>
      </c>
      <c r="F24" s="242">
        <v>4.5</v>
      </c>
      <c r="G24" s="242">
        <v>4.5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" customHeight="1">
      <c r="A25" s="225" t="s">
        <v>323</v>
      </c>
      <c r="B25" s="226" t="s">
        <v>388</v>
      </c>
      <c r="C25" s="227">
        <v>0</v>
      </c>
      <c r="D25" s="232">
        <v>3.884</v>
      </c>
      <c r="E25" s="232">
        <v>8.22</v>
      </c>
      <c r="F25" s="232">
        <v>8.22</v>
      </c>
      <c r="G25" s="232">
        <v>8.22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 customHeight="1">
      <c r="A26" s="225" t="s">
        <v>389</v>
      </c>
      <c r="B26" s="226" t="s">
        <v>390</v>
      </c>
      <c r="C26" s="227">
        <v>0</v>
      </c>
      <c r="D26" s="232">
        <v>0</v>
      </c>
      <c r="E26" s="232">
        <v>3.035</v>
      </c>
      <c r="F26" s="232">
        <v>3.035</v>
      </c>
      <c r="G26" s="232">
        <v>3.035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 customHeight="1">
      <c r="A27" s="225" t="s">
        <v>391</v>
      </c>
      <c r="B27" s="226" t="s">
        <v>392</v>
      </c>
      <c r="C27" s="227">
        <v>0</v>
      </c>
      <c r="D27" s="232">
        <v>0</v>
      </c>
      <c r="E27" s="232">
        <v>1.6</v>
      </c>
      <c r="F27" s="232">
        <v>1.6</v>
      </c>
      <c r="G27" s="232">
        <v>1.6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" customHeight="1">
      <c r="A28" s="225" t="s">
        <v>393</v>
      </c>
      <c r="B28" s="226" t="s">
        <v>394</v>
      </c>
      <c r="C28" s="241">
        <f>SUM(C29:C33)</f>
        <v>0</v>
      </c>
      <c r="D28" s="241">
        <f>SUM(D29:D33)</f>
        <v>4.188</v>
      </c>
      <c r="E28" s="241">
        <f>SUM(E29:E33)</f>
        <v>4.188</v>
      </c>
      <c r="F28" s="241">
        <f>SUM(F29:F33)</f>
        <v>4.188</v>
      </c>
      <c r="G28" s="241">
        <f>SUM(G29:G33)</f>
        <v>4.188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" customHeight="1">
      <c r="A29" s="228"/>
      <c r="B29" s="229" t="s">
        <v>379</v>
      </c>
      <c r="C29" s="238" t="s">
        <v>27</v>
      </c>
      <c r="D29" s="239" t="s">
        <v>27</v>
      </c>
      <c r="E29" s="239" t="s">
        <v>27</v>
      </c>
      <c r="F29" s="239" t="s">
        <v>27</v>
      </c>
      <c r="G29" s="239" t="s">
        <v>27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 customHeight="1">
      <c r="A30" s="228" t="s">
        <v>349</v>
      </c>
      <c r="B30" s="229" t="s">
        <v>395</v>
      </c>
      <c r="C30" s="241">
        <v>0</v>
      </c>
      <c r="D30" s="242">
        <v>4.188</v>
      </c>
      <c r="E30" s="242">
        <v>4.188</v>
      </c>
      <c r="F30" s="242">
        <v>4.188</v>
      </c>
      <c r="G30" s="242">
        <v>4.188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" customHeight="1">
      <c r="A31" s="228" t="s">
        <v>351</v>
      </c>
      <c r="B31" s="243" t="s">
        <v>396</v>
      </c>
      <c r="C31" s="241">
        <v>0</v>
      </c>
      <c r="D31" s="242">
        <v>0</v>
      </c>
      <c r="E31" s="242">
        <v>0</v>
      </c>
      <c r="F31" s="242">
        <v>0</v>
      </c>
      <c r="G31" s="242">
        <v>0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7" s="224" customFormat="1" ht="15" customHeight="1">
      <c r="A32" s="228" t="s">
        <v>353</v>
      </c>
      <c r="B32" s="229" t="s">
        <v>397</v>
      </c>
      <c r="C32" s="241">
        <v>0</v>
      </c>
      <c r="D32" s="242">
        <v>0</v>
      </c>
      <c r="E32" s="242">
        <v>0</v>
      </c>
      <c r="F32" s="242">
        <v>0</v>
      </c>
      <c r="G32" s="242">
        <v>0</v>
      </c>
    </row>
    <row r="33" spans="1:7" s="224" customFormat="1" ht="15.75" customHeight="1">
      <c r="A33" s="228" t="s">
        <v>355</v>
      </c>
      <c r="B33" s="229" t="s">
        <v>398</v>
      </c>
      <c r="C33" s="241">
        <v>0</v>
      </c>
      <c r="D33" s="242">
        <v>0</v>
      </c>
      <c r="E33" s="242">
        <v>0</v>
      </c>
      <c r="F33" s="242">
        <v>0</v>
      </c>
      <c r="G33" s="242">
        <v>0</v>
      </c>
    </row>
    <row r="34" spans="1:7" s="224" customFormat="1" ht="15.75" customHeight="1">
      <c r="A34" s="234" t="s">
        <v>399</v>
      </c>
      <c r="B34" s="235" t="s">
        <v>400</v>
      </c>
      <c r="C34" s="236">
        <f>C15-C19</f>
        <v>0</v>
      </c>
      <c r="D34" s="236">
        <f>D15-D19</f>
        <v>0.04300000000000104</v>
      </c>
      <c r="E34" s="236">
        <f>E15-E19</f>
        <v>-0.04299999999999926</v>
      </c>
      <c r="F34" s="236">
        <f>F15-F19</f>
        <v>-0.04299999999999926</v>
      </c>
      <c r="G34" s="236">
        <f>G15-G19</f>
        <v>-0.04299999999999926</v>
      </c>
    </row>
    <row r="35" spans="1:7" s="224" customFormat="1" ht="30" customHeight="1">
      <c r="A35" s="225" t="s">
        <v>401</v>
      </c>
      <c r="B35" s="226" t="s">
        <v>402</v>
      </c>
      <c r="C35" s="227">
        <v>0</v>
      </c>
      <c r="D35" s="232">
        <v>0</v>
      </c>
      <c r="E35" s="232">
        <v>0</v>
      </c>
      <c r="F35" s="232">
        <v>0</v>
      </c>
      <c r="G35" s="232">
        <v>0</v>
      </c>
    </row>
    <row r="36" spans="1:7" s="224" customFormat="1" ht="15" customHeight="1">
      <c r="A36" s="228" t="s">
        <v>121</v>
      </c>
      <c r="B36" s="229" t="s">
        <v>403</v>
      </c>
      <c r="C36" s="241">
        <v>0</v>
      </c>
      <c r="D36" s="242">
        <v>0</v>
      </c>
      <c r="E36" s="242">
        <v>0</v>
      </c>
      <c r="F36" s="242">
        <v>0</v>
      </c>
      <c r="G36" s="242">
        <v>0</v>
      </c>
    </row>
    <row r="37" spans="1:7" s="224" customFormat="1" ht="15" customHeight="1">
      <c r="A37" s="228"/>
      <c r="B37" s="229" t="s">
        <v>404</v>
      </c>
      <c r="C37" s="238" t="s">
        <v>27</v>
      </c>
      <c r="D37" s="239" t="s">
        <v>27</v>
      </c>
      <c r="E37" s="239" t="s">
        <v>27</v>
      </c>
      <c r="F37" s="239" t="s">
        <v>27</v>
      </c>
      <c r="G37" s="239" t="s">
        <v>27</v>
      </c>
    </row>
    <row r="38" spans="1:7" s="224" customFormat="1" ht="30.75" customHeight="1">
      <c r="A38" s="228" t="s">
        <v>29</v>
      </c>
      <c r="B38" s="229" t="s">
        <v>405</v>
      </c>
      <c r="C38" s="241">
        <v>0</v>
      </c>
      <c r="D38" s="242">
        <v>0</v>
      </c>
      <c r="E38" s="242">
        <v>0</v>
      </c>
      <c r="F38" s="242">
        <v>0</v>
      </c>
      <c r="G38" s="242">
        <v>0</v>
      </c>
    </row>
    <row r="39" spans="1:7" s="224" customFormat="1" ht="15" customHeight="1">
      <c r="A39" s="228" t="s">
        <v>275</v>
      </c>
      <c r="B39" s="244" t="s">
        <v>406</v>
      </c>
      <c r="C39" s="241">
        <v>0</v>
      </c>
      <c r="D39" s="242">
        <v>0</v>
      </c>
      <c r="E39" s="242">
        <v>0</v>
      </c>
      <c r="F39" s="242">
        <v>0</v>
      </c>
      <c r="G39" s="242">
        <v>0</v>
      </c>
    </row>
    <row r="40" spans="1:7" s="224" customFormat="1" ht="15" customHeight="1">
      <c r="A40" s="228" t="s">
        <v>323</v>
      </c>
      <c r="B40" s="229" t="s">
        <v>407</v>
      </c>
      <c r="C40" s="241">
        <v>0</v>
      </c>
      <c r="D40" s="242">
        <v>0</v>
      </c>
      <c r="E40" s="242">
        <v>0</v>
      </c>
      <c r="F40" s="242">
        <v>0</v>
      </c>
      <c r="G40" s="242">
        <v>0</v>
      </c>
    </row>
    <row r="41" spans="1:7" s="224" customFormat="1" ht="15" customHeight="1">
      <c r="A41" s="228"/>
      <c r="B41" s="229" t="s">
        <v>404</v>
      </c>
      <c r="C41" s="238" t="s">
        <v>27</v>
      </c>
      <c r="D41" s="239" t="s">
        <v>27</v>
      </c>
      <c r="E41" s="239" t="s">
        <v>27</v>
      </c>
      <c r="F41" s="239" t="s">
        <v>27</v>
      </c>
      <c r="G41" s="239" t="s">
        <v>27</v>
      </c>
    </row>
    <row r="42" spans="1:7" s="224" customFormat="1" ht="15.75" customHeight="1">
      <c r="A42" s="228" t="s">
        <v>286</v>
      </c>
      <c r="B42" s="229" t="s">
        <v>408</v>
      </c>
      <c r="C42" s="241">
        <v>0</v>
      </c>
      <c r="D42" s="242">
        <v>0</v>
      </c>
      <c r="E42" s="242">
        <v>0</v>
      </c>
      <c r="F42" s="242">
        <v>0</v>
      </c>
      <c r="G42" s="242">
        <v>0</v>
      </c>
    </row>
    <row r="43" spans="1:7" s="224" customFormat="1" ht="15.75" customHeight="1">
      <c r="A43" s="225" t="s">
        <v>409</v>
      </c>
      <c r="B43" s="226" t="s">
        <v>410</v>
      </c>
      <c r="C43" s="227">
        <f>C34+C36-C40</f>
        <v>0</v>
      </c>
      <c r="D43" s="227">
        <f>D34+D36-D40</f>
        <v>0.04300000000000104</v>
      </c>
      <c r="E43" s="227">
        <f>E34+E36-E40</f>
        <v>-0.04299999999999926</v>
      </c>
      <c r="F43" s="227">
        <f>F34+F36-F40</f>
        <v>-0.04299999999999926</v>
      </c>
      <c r="G43" s="227">
        <f>G34+G36-G40</f>
        <v>-0.04299999999999926</v>
      </c>
    </row>
    <row r="44" spans="1:7" s="224" customFormat="1" ht="15.75" customHeight="1">
      <c r="A44" s="225" t="s">
        <v>411</v>
      </c>
      <c r="B44" s="226" t="s">
        <v>210</v>
      </c>
      <c r="C44" s="227">
        <v>0</v>
      </c>
      <c r="D44" s="232">
        <v>0</v>
      </c>
      <c r="E44" s="232">
        <v>0</v>
      </c>
      <c r="F44" s="232">
        <v>0</v>
      </c>
      <c r="G44" s="232">
        <v>0</v>
      </c>
    </row>
    <row r="45" spans="1:7" s="224" customFormat="1" ht="15.75" customHeight="1">
      <c r="A45" s="225" t="s">
        <v>412</v>
      </c>
      <c r="B45" s="226" t="s">
        <v>413</v>
      </c>
      <c r="C45" s="227">
        <f>C43-C44</f>
        <v>0</v>
      </c>
      <c r="D45" s="227">
        <f>D43-D44</f>
        <v>0.04300000000000104</v>
      </c>
      <c r="E45" s="227">
        <f>E43-E44</f>
        <v>-0.04299999999999926</v>
      </c>
      <c r="F45" s="227">
        <f>F43-F44</f>
        <v>-0.04299999999999926</v>
      </c>
      <c r="G45" s="227">
        <f>G43-G44</f>
        <v>-0.04299999999999926</v>
      </c>
    </row>
    <row r="46" spans="1:7" s="224" customFormat="1" ht="30" customHeight="1">
      <c r="A46" s="225" t="s">
        <v>414</v>
      </c>
      <c r="B46" s="226" t="s">
        <v>415</v>
      </c>
      <c r="C46" s="227">
        <f>SUM(C48:C51)</f>
        <v>0</v>
      </c>
      <c r="D46" s="232">
        <v>0</v>
      </c>
      <c r="E46" s="232">
        <v>0.27588</v>
      </c>
      <c r="F46" s="232">
        <v>0.27588</v>
      </c>
      <c r="G46" s="232">
        <v>0.27588</v>
      </c>
    </row>
    <row r="47" spans="1:7" s="224" customFormat="1" ht="15" customHeight="1">
      <c r="A47" s="228"/>
      <c r="B47" s="229" t="s">
        <v>379</v>
      </c>
      <c r="C47" s="238" t="s">
        <v>27</v>
      </c>
      <c r="D47" s="239" t="s">
        <v>27</v>
      </c>
      <c r="E47" s="239" t="s">
        <v>27</v>
      </c>
      <c r="F47" s="239" t="s">
        <v>27</v>
      </c>
      <c r="G47" s="239" t="s">
        <v>27</v>
      </c>
    </row>
    <row r="48" spans="1:7" s="224" customFormat="1" ht="15" customHeight="1">
      <c r="A48" s="228" t="s">
        <v>121</v>
      </c>
      <c r="B48" s="229" t="s">
        <v>416</v>
      </c>
      <c r="C48" s="241">
        <v>0</v>
      </c>
      <c r="D48" s="242">
        <v>0</v>
      </c>
      <c r="E48" s="242">
        <v>0</v>
      </c>
      <c r="F48" s="242">
        <v>0</v>
      </c>
      <c r="G48" s="242">
        <v>0</v>
      </c>
    </row>
    <row r="49" spans="1:7" s="224" customFormat="1" ht="15" customHeight="1">
      <c r="A49" s="245" t="s">
        <v>323</v>
      </c>
      <c r="B49" s="229" t="s">
        <v>417</v>
      </c>
      <c r="C49" s="241">
        <v>0</v>
      </c>
      <c r="D49" s="242">
        <v>0</v>
      </c>
      <c r="E49" s="242">
        <v>0</v>
      </c>
      <c r="F49" s="242">
        <v>0</v>
      </c>
      <c r="G49" s="242">
        <v>0</v>
      </c>
    </row>
    <row r="50" spans="1:7" s="224" customFormat="1" ht="15" customHeight="1">
      <c r="A50" s="228" t="s">
        <v>389</v>
      </c>
      <c r="B50" s="229" t="s">
        <v>418</v>
      </c>
      <c r="C50" s="241">
        <v>0</v>
      </c>
      <c r="D50" s="242">
        <v>0</v>
      </c>
      <c r="E50" s="242">
        <v>0</v>
      </c>
      <c r="F50" s="242">
        <v>0</v>
      </c>
      <c r="G50" s="242">
        <v>0</v>
      </c>
    </row>
    <row r="51" spans="1:7" s="224" customFormat="1" ht="15.75" customHeight="1">
      <c r="A51" s="228" t="s">
        <v>391</v>
      </c>
      <c r="B51" s="229" t="s">
        <v>419</v>
      </c>
      <c r="C51" s="227">
        <v>0</v>
      </c>
      <c r="D51" s="232">
        <v>0</v>
      </c>
      <c r="E51" s="232">
        <v>0.27588</v>
      </c>
      <c r="F51" s="232">
        <v>0.27588</v>
      </c>
      <c r="G51" s="232">
        <v>0.27588</v>
      </c>
    </row>
    <row r="52" spans="1:7" s="224" customFormat="1" ht="15" customHeight="1">
      <c r="A52" s="225" t="s">
        <v>420</v>
      </c>
      <c r="B52" s="226" t="s">
        <v>421</v>
      </c>
      <c r="C52" s="227">
        <v>0</v>
      </c>
      <c r="D52" s="232">
        <v>0</v>
      </c>
      <c r="E52" s="232">
        <v>0</v>
      </c>
      <c r="F52" s="232">
        <v>0</v>
      </c>
      <c r="G52" s="232">
        <v>0</v>
      </c>
    </row>
    <row r="53" spans="1:7" s="224" customFormat="1" ht="15" customHeight="1">
      <c r="A53" s="228" t="s">
        <v>121</v>
      </c>
      <c r="B53" s="246" t="s">
        <v>422</v>
      </c>
      <c r="C53" s="241">
        <v>0</v>
      </c>
      <c r="D53" s="242">
        <v>0</v>
      </c>
      <c r="E53" s="242">
        <v>0</v>
      </c>
      <c r="F53" s="242">
        <v>0</v>
      </c>
      <c r="G53" s="242">
        <v>0</v>
      </c>
    </row>
    <row r="54" spans="1:7" s="224" customFormat="1" ht="15" customHeight="1">
      <c r="A54" s="228" t="s">
        <v>323</v>
      </c>
      <c r="B54" s="229" t="s">
        <v>423</v>
      </c>
      <c r="C54" s="241">
        <v>0</v>
      </c>
      <c r="D54" s="242">
        <v>0</v>
      </c>
      <c r="E54" s="242">
        <v>0</v>
      </c>
      <c r="F54" s="242">
        <v>0</v>
      </c>
      <c r="G54" s="242">
        <v>0</v>
      </c>
    </row>
    <row r="55" spans="1:7" s="224" customFormat="1" ht="15.75" customHeight="1">
      <c r="A55" s="228"/>
      <c r="B55" s="229" t="s">
        <v>424</v>
      </c>
      <c r="C55" s="241">
        <v>0</v>
      </c>
      <c r="D55" s="242">
        <v>0</v>
      </c>
      <c r="E55" s="242">
        <v>0</v>
      </c>
      <c r="F55" s="242">
        <v>0</v>
      </c>
      <c r="G55" s="242">
        <v>0</v>
      </c>
    </row>
    <row r="56" spans="1:7" s="224" customFormat="1" ht="15" customHeight="1">
      <c r="A56" s="225" t="s">
        <v>425</v>
      </c>
      <c r="B56" s="226" t="s">
        <v>426</v>
      </c>
      <c r="C56" s="227">
        <v>0</v>
      </c>
      <c r="D56" s="232">
        <v>0</v>
      </c>
      <c r="E56" s="232">
        <v>0</v>
      </c>
      <c r="F56" s="232">
        <v>0</v>
      </c>
      <c r="G56" s="232">
        <v>0</v>
      </c>
    </row>
    <row r="57" spans="1:7" s="224" customFormat="1" ht="15" customHeight="1">
      <c r="A57" s="228" t="s">
        <v>121</v>
      </c>
      <c r="B57" s="246" t="s">
        <v>427</v>
      </c>
      <c r="C57" s="241">
        <v>0</v>
      </c>
      <c r="D57" s="242">
        <v>0</v>
      </c>
      <c r="E57" s="242">
        <v>0</v>
      </c>
      <c r="F57" s="242">
        <v>0</v>
      </c>
      <c r="G57" s="242">
        <v>0</v>
      </c>
    </row>
    <row r="58" spans="1:7" s="224" customFormat="1" ht="15" customHeight="1">
      <c r="A58" s="228" t="s">
        <v>323</v>
      </c>
      <c r="B58" s="229" t="s">
        <v>428</v>
      </c>
      <c r="C58" s="241">
        <v>0</v>
      </c>
      <c r="D58" s="242">
        <v>0</v>
      </c>
      <c r="E58" s="242">
        <v>0</v>
      </c>
      <c r="F58" s="242">
        <v>0</v>
      </c>
      <c r="G58" s="242">
        <v>0</v>
      </c>
    </row>
    <row r="59" spans="1:7" s="224" customFormat="1" ht="15.75" customHeight="1">
      <c r="A59" s="228"/>
      <c r="B59" s="229" t="s">
        <v>424</v>
      </c>
      <c r="C59" s="241">
        <v>0</v>
      </c>
      <c r="D59" s="242">
        <v>0</v>
      </c>
      <c r="E59" s="242">
        <v>0</v>
      </c>
      <c r="F59" s="242">
        <v>0</v>
      </c>
      <c r="G59" s="242">
        <v>0</v>
      </c>
    </row>
    <row r="60" spans="1:7" s="224" customFormat="1" ht="15" customHeight="1">
      <c r="A60" s="225" t="s">
        <v>429</v>
      </c>
      <c r="B60" s="226" t="s">
        <v>430</v>
      </c>
      <c r="C60" s="227">
        <v>0</v>
      </c>
      <c r="D60" s="232">
        <v>0</v>
      </c>
      <c r="E60" s="232">
        <v>0</v>
      </c>
      <c r="F60" s="232">
        <v>0</v>
      </c>
      <c r="G60" s="232">
        <v>0</v>
      </c>
    </row>
    <row r="61" spans="1:7" s="224" customFormat="1" ht="15" customHeight="1">
      <c r="A61" s="225"/>
      <c r="B61" s="229" t="s">
        <v>431</v>
      </c>
      <c r="C61" s="241">
        <v>0</v>
      </c>
      <c r="D61" s="242">
        <v>0</v>
      </c>
      <c r="E61" s="242">
        <v>0</v>
      </c>
      <c r="F61" s="242">
        <v>0</v>
      </c>
      <c r="G61" s="242">
        <v>0</v>
      </c>
    </row>
    <row r="62" spans="1:7" s="224" customFormat="1" ht="30.75" customHeight="1">
      <c r="A62" s="228" t="s">
        <v>121</v>
      </c>
      <c r="B62" s="229" t="s">
        <v>432</v>
      </c>
      <c r="C62" s="241">
        <v>0</v>
      </c>
      <c r="D62" s="242">
        <v>0</v>
      </c>
      <c r="E62" s="242">
        <v>0</v>
      </c>
      <c r="F62" s="242">
        <v>0</v>
      </c>
      <c r="G62" s="242">
        <v>0</v>
      </c>
    </row>
    <row r="63" spans="1:7" s="224" customFormat="1" ht="15" customHeight="1">
      <c r="A63" s="228" t="s">
        <v>29</v>
      </c>
      <c r="B63" s="229" t="s">
        <v>433</v>
      </c>
      <c r="C63" s="241">
        <v>0</v>
      </c>
      <c r="D63" s="242">
        <v>0</v>
      </c>
      <c r="E63" s="242">
        <v>0</v>
      </c>
      <c r="F63" s="242">
        <v>0</v>
      </c>
      <c r="G63" s="242">
        <v>0</v>
      </c>
    </row>
    <row r="64" spans="1:7" s="224" customFormat="1" ht="15.75" customHeight="1">
      <c r="A64" s="228" t="s">
        <v>323</v>
      </c>
      <c r="B64" s="229" t="s">
        <v>434</v>
      </c>
      <c r="C64" s="241">
        <v>0</v>
      </c>
      <c r="D64" s="242">
        <v>0</v>
      </c>
      <c r="E64" s="242">
        <v>0</v>
      </c>
      <c r="F64" s="242">
        <v>0</v>
      </c>
      <c r="G64" s="242">
        <v>0</v>
      </c>
    </row>
    <row r="65" spans="1:7" s="224" customFormat="1" ht="15" customHeight="1">
      <c r="A65" s="225" t="s">
        <v>435</v>
      </c>
      <c r="B65" s="226" t="s">
        <v>436</v>
      </c>
      <c r="C65" s="241">
        <v>0</v>
      </c>
      <c r="D65" s="242">
        <v>0</v>
      </c>
      <c r="E65" s="242">
        <v>0</v>
      </c>
      <c r="F65" s="242">
        <v>0</v>
      </c>
      <c r="G65" s="242">
        <v>0</v>
      </c>
    </row>
    <row r="66" spans="1:7" s="224" customFormat="1" ht="15" customHeight="1">
      <c r="A66" s="225"/>
      <c r="B66" s="229" t="s">
        <v>437</v>
      </c>
      <c r="C66" s="241">
        <v>0</v>
      </c>
      <c r="D66" s="242">
        <v>0</v>
      </c>
      <c r="E66" s="242">
        <v>0</v>
      </c>
      <c r="F66" s="242">
        <v>0</v>
      </c>
      <c r="G66" s="242">
        <v>0</v>
      </c>
    </row>
    <row r="67" spans="1:7" s="224" customFormat="1" ht="15" customHeight="1">
      <c r="A67" s="228" t="s">
        <v>121</v>
      </c>
      <c r="B67" s="229" t="s">
        <v>438</v>
      </c>
      <c r="C67" s="241">
        <v>0</v>
      </c>
      <c r="D67" s="242">
        <v>0</v>
      </c>
      <c r="E67" s="242">
        <v>0</v>
      </c>
      <c r="F67" s="242">
        <v>0</v>
      </c>
      <c r="G67" s="242">
        <v>0</v>
      </c>
    </row>
    <row r="68" spans="1:7" s="224" customFormat="1" ht="15" customHeight="1">
      <c r="A68" s="228" t="s">
        <v>29</v>
      </c>
      <c r="B68" s="229" t="s">
        <v>433</v>
      </c>
      <c r="C68" s="241">
        <v>0</v>
      </c>
      <c r="D68" s="242">
        <v>0</v>
      </c>
      <c r="E68" s="242">
        <v>0</v>
      </c>
      <c r="F68" s="242">
        <v>0</v>
      </c>
      <c r="G68" s="242">
        <v>0</v>
      </c>
    </row>
    <row r="69" spans="1:7" s="224" customFormat="1" ht="15.75" customHeight="1">
      <c r="A69" s="228" t="s">
        <v>323</v>
      </c>
      <c r="B69" s="229" t="s">
        <v>434</v>
      </c>
      <c r="C69" s="241">
        <v>0</v>
      </c>
      <c r="D69" s="242">
        <v>0</v>
      </c>
      <c r="E69" s="242">
        <v>0</v>
      </c>
      <c r="F69" s="242">
        <v>0</v>
      </c>
      <c r="G69" s="242">
        <v>0</v>
      </c>
    </row>
    <row r="70" spans="1:7" s="224" customFormat="1" ht="15.75" customHeight="1">
      <c r="A70" s="247" t="s">
        <v>439</v>
      </c>
      <c r="B70" s="248" t="s">
        <v>440</v>
      </c>
      <c r="C70" s="249">
        <v>0</v>
      </c>
      <c r="D70" s="250">
        <v>0</v>
      </c>
      <c r="E70" s="250">
        <v>0</v>
      </c>
      <c r="F70" s="250">
        <v>0</v>
      </c>
      <c r="G70" s="250">
        <v>0</v>
      </c>
    </row>
    <row r="71" spans="1:7" s="224" customFormat="1" ht="15" customHeight="1">
      <c r="A71" s="225" t="s">
        <v>441</v>
      </c>
      <c r="B71" s="226" t="s">
        <v>442</v>
      </c>
      <c r="C71" s="227">
        <v>0</v>
      </c>
      <c r="D71" s="232">
        <v>0</v>
      </c>
      <c r="E71" s="232">
        <v>0</v>
      </c>
      <c r="F71" s="232">
        <v>0</v>
      </c>
      <c r="G71" s="232">
        <v>0</v>
      </c>
    </row>
    <row r="72" spans="1:9" ht="15" customHeight="1">
      <c r="A72" s="228" t="s">
        <v>121</v>
      </c>
      <c r="B72" s="229" t="s">
        <v>443</v>
      </c>
      <c r="C72" s="241">
        <v>0</v>
      </c>
      <c r="D72" s="242">
        <v>0</v>
      </c>
      <c r="E72" s="242">
        <v>0</v>
      </c>
      <c r="F72" s="242">
        <v>0</v>
      </c>
      <c r="G72" s="242">
        <v>0</v>
      </c>
      <c r="I72"/>
    </row>
    <row r="73" spans="1:9" ht="15.75" customHeight="1">
      <c r="A73" s="228" t="s">
        <v>323</v>
      </c>
      <c r="B73" s="229" t="s">
        <v>444</v>
      </c>
      <c r="C73" s="241">
        <v>0</v>
      </c>
      <c r="D73" s="242">
        <v>0</v>
      </c>
      <c r="E73" s="242">
        <v>0</v>
      </c>
      <c r="F73" s="242">
        <v>0</v>
      </c>
      <c r="G73" s="242">
        <v>0</v>
      </c>
      <c r="I73"/>
    </row>
    <row r="74" spans="1:9" ht="30" customHeight="1">
      <c r="A74" s="225" t="s">
        <v>445</v>
      </c>
      <c r="B74" s="226" t="s">
        <v>446</v>
      </c>
      <c r="C74" s="241">
        <v>0</v>
      </c>
      <c r="D74" s="242">
        <v>0</v>
      </c>
      <c r="E74" s="242">
        <v>0</v>
      </c>
      <c r="F74" s="242">
        <v>0</v>
      </c>
      <c r="G74" s="242">
        <v>0</v>
      </c>
      <c r="I74"/>
    </row>
    <row r="75" spans="1:9" ht="15" customHeight="1">
      <c r="A75" s="234" t="s">
        <v>447</v>
      </c>
      <c r="B75" s="235" t="s">
        <v>448</v>
      </c>
      <c r="C75" s="236">
        <v>0</v>
      </c>
      <c r="D75" s="251">
        <v>0</v>
      </c>
      <c r="E75" s="251">
        <v>2.136</v>
      </c>
      <c r="F75" s="251">
        <v>2.136</v>
      </c>
      <c r="G75" s="251">
        <v>2.136</v>
      </c>
      <c r="I75" s="233"/>
    </row>
    <row r="76" spans="1:7" ht="15.75" customHeight="1">
      <c r="A76" s="247"/>
      <c r="B76" s="252" t="s">
        <v>433</v>
      </c>
      <c r="C76" s="249"/>
      <c r="D76" s="250"/>
      <c r="E76" s="250"/>
      <c r="F76" s="250"/>
      <c r="G76" s="250"/>
    </row>
    <row r="77" spans="1:7" ht="45" customHeight="1">
      <c r="A77" s="225" t="s">
        <v>447</v>
      </c>
      <c r="B77" s="253" t="s">
        <v>449</v>
      </c>
      <c r="C77" s="241">
        <f>C15+C36+C54+C57+C60+C70+C73+C74</f>
        <v>0</v>
      </c>
      <c r="D77" s="241">
        <f>D15+D36+D54+D57+D60+D70+D73+D74</f>
        <v>13.394</v>
      </c>
      <c r="E77" s="241">
        <f>E15+E36+E54+E57+E60+E70+E73+E74</f>
        <v>22.3</v>
      </c>
      <c r="F77" s="241">
        <f>F15+F36+F54+F57+F60+F70+F73+F74</f>
        <v>22.3</v>
      </c>
      <c r="G77" s="241">
        <f>G15+G36+G54+G57+G60+G70+G73+G74</f>
        <v>22.3</v>
      </c>
    </row>
    <row r="78" spans="1:7" ht="60" customHeight="1">
      <c r="A78" s="225" t="s">
        <v>450</v>
      </c>
      <c r="B78" s="253" t="s">
        <v>451</v>
      </c>
      <c r="C78" s="241">
        <f>C19-C26+C40+C53+C58+C44+C46+C65+C72+C75</f>
        <v>0</v>
      </c>
      <c r="D78" s="241">
        <f>D19-D26+D40+D53+D58+D44+D46+D65+D72+D75</f>
        <v>13.350999999999999</v>
      </c>
      <c r="E78" s="241">
        <f>E19-E26+E40+E53+E58+E44+E46+E65+E72+E75</f>
        <v>21.71988</v>
      </c>
      <c r="F78" s="241">
        <f>F19-F26+F40+F53+F58+F44+F46+F65+F72+F75</f>
        <v>21.71988</v>
      </c>
      <c r="G78" s="241">
        <f>G19-G26+G40+G53+G58+G44+G46+G65+G72+G75</f>
        <v>21.71988</v>
      </c>
    </row>
    <row r="79" spans="1:7" ht="30" customHeight="1">
      <c r="A79" s="225"/>
      <c r="B79" s="226" t="s">
        <v>452</v>
      </c>
      <c r="C79" s="227">
        <f>C77-C78</f>
        <v>0</v>
      </c>
      <c r="D79" s="227">
        <f>D77-D78</f>
        <v>0.04300000000000104</v>
      </c>
      <c r="E79" s="227">
        <f>E77-E78</f>
        <v>0.5801200000000009</v>
      </c>
      <c r="F79" s="227">
        <f>F77-F78</f>
        <v>0.5801200000000009</v>
      </c>
      <c r="G79" s="227">
        <f>G77-G78</f>
        <v>0.5801200000000009</v>
      </c>
    </row>
    <row r="80" spans="1:7" ht="15.75" customHeight="1">
      <c r="A80" s="254"/>
      <c r="B80" s="255"/>
      <c r="C80" s="256"/>
      <c r="D80" s="257"/>
      <c r="E80" s="257"/>
      <c r="F80" s="257"/>
      <c r="G80" s="257"/>
    </row>
    <row r="81" spans="1:7" ht="15" customHeight="1">
      <c r="A81" s="228"/>
      <c r="B81" s="258" t="s">
        <v>77</v>
      </c>
      <c r="C81" s="241"/>
      <c r="D81" s="242"/>
      <c r="E81" s="242"/>
      <c r="F81" s="242"/>
      <c r="G81" s="242"/>
    </row>
    <row r="82" spans="1:7" ht="15" customHeight="1">
      <c r="A82" s="228" t="s">
        <v>121</v>
      </c>
      <c r="B82" s="259" t="s">
        <v>453</v>
      </c>
      <c r="C82" s="260"/>
      <c r="D82" s="260"/>
      <c r="E82" s="260"/>
      <c r="F82" s="260"/>
      <c r="G82" s="260"/>
    </row>
    <row r="83" spans="1:7" ht="15" customHeight="1">
      <c r="A83" s="228" t="s">
        <v>323</v>
      </c>
      <c r="B83" s="259" t="s">
        <v>454</v>
      </c>
      <c r="C83" s="260"/>
      <c r="D83" s="260"/>
      <c r="E83" s="260"/>
      <c r="F83" s="260"/>
      <c r="G83" s="260"/>
    </row>
    <row r="84" spans="1:7" ht="15.75" customHeight="1">
      <c r="A84" s="228" t="s">
        <v>389</v>
      </c>
      <c r="B84" s="259" t="s">
        <v>455</v>
      </c>
      <c r="C84" s="261"/>
      <c r="D84" s="262"/>
      <c r="E84" s="262"/>
      <c r="F84" s="262"/>
      <c r="G84" s="262"/>
    </row>
    <row r="85" spans="1:7" ht="15" customHeight="1">
      <c r="A85" s="243" t="s">
        <v>456</v>
      </c>
      <c r="B85"/>
      <c r="C85"/>
      <c r="D85"/>
      <c r="E85"/>
      <c r="F85"/>
      <c r="G85"/>
    </row>
    <row r="86" spans="1:7" ht="15" customHeight="1" hidden="1">
      <c r="A86" s="381"/>
      <c r="B86" s="381"/>
      <c r="C86" s="263">
        <v>20.01615</v>
      </c>
      <c r="D86" s="243">
        <v>20.01615</v>
      </c>
      <c r="E86" s="243">
        <v>20.01615</v>
      </c>
      <c r="F86" s="243">
        <v>20.01615</v>
      </c>
      <c r="G86" s="243">
        <v>20.01615</v>
      </c>
    </row>
    <row r="87" spans="1:7" ht="15" customHeight="1" hidden="1">
      <c r="A87"/>
      <c r="B87"/>
      <c r="C87" s="264">
        <v>0.182937825</v>
      </c>
      <c r="D87" s="243">
        <v>0.19208471625</v>
      </c>
      <c r="E87" s="243">
        <v>0.2016889520625</v>
      </c>
      <c r="F87" s="243">
        <v>0.21177339966562503</v>
      </c>
      <c r="G87" s="243">
        <v>0.222362069648906</v>
      </c>
    </row>
    <row r="88" spans="1:7" ht="15" customHeight="1" hidden="1">
      <c r="A88" s="243" t="s">
        <v>457</v>
      </c>
      <c r="B88"/>
      <c r="C88" s="263">
        <v>1.05</v>
      </c>
      <c r="D88" s="243">
        <v>1</v>
      </c>
      <c r="E88" s="243">
        <v>1</v>
      </c>
      <c r="F88" s="243">
        <v>1</v>
      </c>
      <c r="G88" s="243">
        <v>1</v>
      </c>
    </row>
    <row r="89" spans="1:7" ht="15" customHeight="1" hidden="1">
      <c r="A89" s="243" t="s">
        <v>458</v>
      </c>
      <c r="B89" s="243">
        <v>1.05</v>
      </c>
      <c r="C89" s="263">
        <v>1.05</v>
      </c>
      <c r="D89" s="243">
        <v>1.05</v>
      </c>
      <c r="E89" s="243">
        <v>1.05</v>
      </c>
      <c r="F89" s="243">
        <v>1.05</v>
      </c>
      <c r="G89" s="243">
        <v>1.05</v>
      </c>
    </row>
    <row r="90" spans="1:7" ht="15" customHeight="1" hidden="1">
      <c r="A90"/>
      <c r="B90"/>
      <c r="C90"/>
      <c r="D90"/>
      <c r="E90"/>
      <c r="F90"/>
      <c r="G90"/>
    </row>
    <row r="91" spans="1:7" ht="15" customHeight="1" hidden="1">
      <c r="A91"/>
      <c r="B91"/>
      <c r="C91" s="265">
        <v>37.77502</v>
      </c>
      <c r="D91" s="266">
        <v>38.06527</v>
      </c>
      <c r="E91" s="266">
        <v>39.00014</v>
      </c>
      <c r="F91" s="266">
        <v>39.96551</v>
      </c>
      <c r="G91" s="266">
        <v>41.086889</v>
      </c>
    </row>
    <row r="92" spans="1:7" ht="15" customHeight="1">
      <c r="A92"/>
      <c r="B92"/>
      <c r="C92"/>
      <c r="D92"/>
      <c r="E92"/>
      <c r="F92"/>
      <c r="G92"/>
    </row>
    <row r="93" spans="1:7" ht="33.75" customHeight="1">
      <c r="A93" s="382"/>
      <c r="B93" s="382"/>
      <c r="C93" s="382"/>
      <c r="D93" s="382"/>
      <c r="E93" s="382"/>
      <c r="F93" s="382"/>
      <c r="G93" s="382"/>
    </row>
  </sheetData>
  <sheetProtection selectLockedCells="1" selectUnlockedCells="1"/>
  <mergeCells count="5">
    <mergeCell ref="A4:G4"/>
    <mergeCell ref="E5:G5"/>
    <mergeCell ref="E10:G10"/>
    <mergeCell ref="A86:B86"/>
    <mergeCell ref="A93:G93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Roman,Обычный"&amp;A</oddHeader>
    <oddFooter>&amp;C&amp;"Times New Roman,Обычный"Страница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IV47"/>
  <sheetViews>
    <sheetView view="pageBreakPreview" zoomScaleNormal="75" zoomScaleSheetLayoutView="100" zoomScalePageLayoutView="0" workbookViewId="0" topLeftCell="A1">
      <selection activeCell="H6" sqref="H6"/>
    </sheetView>
  </sheetViews>
  <sheetFormatPr defaultColWidth="9.296875" defaultRowHeight="15" customHeight="1"/>
  <cols>
    <col min="1" max="1" width="7.19921875" style="206" customWidth="1"/>
    <col min="2" max="2" width="43.8984375" style="206" customWidth="1"/>
    <col min="3" max="3" width="7.19921875" style="206" customWidth="1"/>
    <col min="4" max="4" width="6.09765625" style="206" customWidth="1"/>
    <col min="5" max="6" width="5.69921875" style="206" customWidth="1"/>
    <col min="7" max="7" width="6.19921875" style="206" customWidth="1"/>
    <col min="8" max="8" width="6.8984375" style="206" customWidth="1"/>
    <col min="9" max="16384" width="9.19921875" style="206" customWidth="1"/>
  </cols>
  <sheetData>
    <row r="1" spans="1:256" ht="15" customHeight="1">
      <c r="A1"/>
      <c r="B1"/>
      <c r="C1"/>
      <c r="D1"/>
      <c r="E1"/>
      <c r="F1"/>
      <c r="G1"/>
      <c r="H1" s="208" t="s">
        <v>459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 customHeight="1">
      <c r="A2"/>
      <c r="B2"/>
      <c r="C2"/>
      <c r="D2"/>
      <c r="E2"/>
      <c r="F2"/>
      <c r="G2"/>
      <c r="H2" s="208" t="s">
        <v>1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/>
      <c r="B3"/>
      <c r="C3"/>
      <c r="D3"/>
      <c r="E3"/>
      <c r="F3"/>
      <c r="G3"/>
      <c r="H3" s="208" t="s">
        <v>190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8" s="267" customFormat="1" ht="34.5" customHeight="1">
      <c r="A4" s="383" t="s">
        <v>460</v>
      </c>
      <c r="B4" s="383"/>
      <c r="C4" s="383"/>
      <c r="D4" s="383"/>
      <c r="E4" s="383"/>
      <c r="F4" s="383"/>
      <c r="G4" s="383"/>
      <c r="H4" s="383"/>
    </row>
    <row r="5" s="209" customFormat="1" ht="18" customHeight="1">
      <c r="H5" s="210" t="s">
        <v>4</v>
      </c>
    </row>
    <row r="6" s="209" customFormat="1" ht="18" customHeight="1">
      <c r="H6" s="210" t="s">
        <v>605</v>
      </c>
    </row>
    <row r="7" s="209" customFormat="1" ht="18" customHeight="1">
      <c r="H7" s="210"/>
    </row>
    <row r="8" s="209" customFormat="1" ht="18" customHeight="1">
      <c r="H8" s="210"/>
    </row>
    <row r="9" s="209" customFormat="1" ht="18" customHeight="1">
      <c r="H9" s="215" t="s">
        <v>595</v>
      </c>
    </row>
    <row r="10" spans="1:13" ht="18" customHeight="1">
      <c r="A10" s="209"/>
      <c r="B10" s="209"/>
      <c r="C10" s="268" t="s">
        <v>84</v>
      </c>
      <c r="D10" s="209"/>
      <c r="E10" s="209"/>
      <c r="F10" s="209"/>
      <c r="G10" s="209"/>
      <c r="H10" s="210" t="s">
        <v>5</v>
      </c>
      <c r="I10"/>
      <c r="J10"/>
      <c r="K10"/>
      <c r="L10"/>
      <c r="M10"/>
    </row>
    <row r="11" spans="1:13" ht="18" customHeight="1">
      <c r="A11" s="209"/>
      <c r="B11" s="209"/>
      <c r="C11"/>
      <c r="D11" s="209"/>
      <c r="E11" s="209"/>
      <c r="F11" s="209"/>
      <c r="G11" s="209"/>
      <c r="H11" s="210"/>
      <c r="I11"/>
      <c r="J11"/>
      <c r="K11"/>
      <c r="L11"/>
      <c r="M11"/>
    </row>
    <row r="12" spans="1:13" ht="15" customHeight="1">
      <c r="A12"/>
      <c r="B12"/>
      <c r="C12"/>
      <c r="D12"/>
      <c r="E12"/>
      <c r="F12"/>
      <c r="G12"/>
      <c r="H12" s="217"/>
      <c r="I12"/>
      <c r="J12"/>
      <c r="K12"/>
      <c r="L12"/>
      <c r="M12"/>
    </row>
    <row r="13" spans="1:13" ht="15.75" customHeight="1">
      <c r="A13" s="269"/>
      <c r="B13"/>
      <c r="C13"/>
      <c r="D13"/>
      <c r="E13"/>
      <c r="F13"/>
      <c r="G13"/>
      <c r="H13"/>
      <c r="I13"/>
      <c r="J13"/>
      <c r="K13"/>
      <c r="L13"/>
      <c r="M13"/>
    </row>
    <row r="14" spans="1:13" ht="48" customHeight="1">
      <c r="A14" s="270" t="s">
        <v>7</v>
      </c>
      <c r="B14" s="271" t="s">
        <v>461</v>
      </c>
      <c r="C14" s="272" t="s">
        <v>462</v>
      </c>
      <c r="D14" s="273" t="s">
        <v>18</v>
      </c>
      <c r="E14" s="273" t="s">
        <v>19</v>
      </c>
      <c r="F14" s="273" t="s">
        <v>20</v>
      </c>
      <c r="G14" s="273" t="s">
        <v>21</v>
      </c>
      <c r="H14" s="270" t="s">
        <v>22</v>
      </c>
      <c r="I14"/>
      <c r="J14"/>
      <c r="K14"/>
      <c r="L14"/>
      <c r="M14"/>
    </row>
    <row r="15" spans="1:13" ht="15" customHeight="1">
      <c r="A15" s="274">
        <v>1</v>
      </c>
      <c r="B15" s="275" t="s">
        <v>463</v>
      </c>
      <c r="C15" s="278">
        <v>0</v>
      </c>
      <c r="D15" s="278">
        <v>0</v>
      </c>
      <c r="E15" s="276">
        <f>E23+E27+E28+E3+E16+E30</f>
        <v>5.171</v>
      </c>
      <c r="F15" s="276">
        <f>F23+F27+F28+F3+F16+F30</f>
        <v>5.171</v>
      </c>
      <c r="G15" s="276">
        <f>G23+G27+G28+G3+G16+G30</f>
        <v>5.171</v>
      </c>
      <c r="H15" s="277">
        <f aca="true" t="shared" si="0" ref="H15:H39">SUM(C15:G15)</f>
        <v>15.513000000000002</v>
      </c>
      <c r="I15"/>
      <c r="J15"/>
      <c r="K15"/>
      <c r="L15"/>
      <c r="M15"/>
    </row>
    <row r="16" spans="1:13" ht="15" customHeight="1">
      <c r="A16" s="228" t="s">
        <v>29</v>
      </c>
      <c r="B16" s="275" t="s">
        <v>464</v>
      </c>
      <c r="C16" s="278">
        <v>0</v>
      </c>
      <c r="D16" s="278">
        <v>0</v>
      </c>
      <c r="E16" s="242">
        <f>E17</f>
        <v>2.136</v>
      </c>
      <c r="F16" s="242">
        <f>F17</f>
        <v>2.136</v>
      </c>
      <c r="G16" s="242">
        <f>G17</f>
        <v>2.136</v>
      </c>
      <c r="H16" s="277">
        <f t="shared" si="0"/>
        <v>6.408</v>
      </c>
      <c r="I16"/>
      <c r="J16"/>
      <c r="K16"/>
      <c r="L16"/>
      <c r="M16"/>
    </row>
    <row r="17" spans="1:13" ht="15" customHeight="1">
      <c r="A17" s="228" t="s">
        <v>70</v>
      </c>
      <c r="B17" s="275" t="s">
        <v>465</v>
      </c>
      <c r="C17" s="278">
        <v>0</v>
      </c>
      <c r="D17" s="278">
        <v>0</v>
      </c>
      <c r="E17" s="242">
        <v>2.136</v>
      </c>
      <c r="F17" s="242">
        <v>2.136</v>
      </c>
      <c r="G17" s="242">
        <v>2.136</v>
      </c>
      <c r="H17" s="277">
        <f t="shared" si="0"/>
        <v>6.408</v>
      </c>
      <c r="I17"/>
      <c r="J17"/>
      <c r="K17"/>
      <c r="L17"/>
      <c r="M17"/>
    </row>
    <row r="18" spans="1:13" ht="15" customHeight="1">
      <c r="A18" s="228" t="s">
        <v>71</v>
      </c>
      <c r="B18" s="275" t="s">
        <v>466</v>
      </c>
      <c r="C18" s="278">
        <v>0</v>
      </c>
      <c r="D18" s="278">
        <v>0</v>
      </c>
      <c r="E18" s="242">
        <v>0</v>
      </c>
      <c r="F18" s="242">
        <v>0</v>
      </c>
      <c r="G18" s="242">
        <v>0</v>
      </c>
      <c r="H18" s="277">
        <f t="shared" si="0"/>
        <v>0</v>
      </c>
      <c r="I18"/>
      <c r="J18"/>
      <c r="K18"/>
      <c r="L18"/>
      <c r="M18"/>
    </row>
    <row r="19" spans="1:13" ht="30.75" customHeight="1">
      <c r="A19" s="228" t="s">
        <v>72</v>
      </c>
      <c r="B19" s="275" t="s">
        <v>467</v>
      </c>
      <c r="C19" s="278">
        <v>0</v>
      </c>
      <c r="D19" s="278">
        <v>0</v>
      </c>
      <c r="E19" s="242">
        <v>0</v>
      </c>
      <c r="F19" s="242">
        <v>0</v>
      </c>
      <c r="G19" s="242">
        <v>0</v>
      </c>
      <c r="H19" s="277">
        <f t="shared" si="0"/>
        <v>0</v>
      </c>
      <c r="I19"/>
      <c r="J19"/>
      <c r="K19"/>
      <c r="L19"/>
      <c r="M19"/>
    </row>
    <row r="20" spans="1:13" ht="30.75" customHeight="1">
      <c r="A20" s="228" t="s">
        <v>468</v>
      </c>
      <c r="B20" s="275" t="s">
        <v>469</v>
      </c>
      <c r="C20" s="278">
        <v>0</v>
      </c>
      <c r="D20" s="278">
        <v>0</v>
      </c>
      <c r="E20" s="242">
        <v>0</v>
      </c>
      <c r="F20" s="242">
        <v>0</v>
      </c>
      <c r="G20" s="242">
        <v>0</v>
      </c>
      <c r="H20" s="277">
        <f t="shared" si="0"/>
        <v>0</v>
      </c>
      <c r="I20"/>
      <c r="J20"/>
      <c r="K20"/>
      <c r="L20"/>
      <c r="M20"/>
    </row>
    <row r="21" spans="1:13" ht="30.75" customHeight="1">
      <c r="A21" s="228" t="s">
        <v>470</v>
      </c>
      <c r="B21" s="275" t="s">
        <v>471</v>
      </c>
      <c r="C21" s="278">
        <v>0</v>
      </c>
      <c r="D21" s="278">
        <v>0</v>
      </c>
      <c r="E21" s="242">
        <v>0</v>
      </c>
      <c r="F21" s="242">
        <v>0</v>
      </c>
      <c r="G21" s="242">
        <v>0</v>
      </c>
      <c r="H21" s="277">
        <f t="shared" si="0"/>
        <v>0</v>
      </c>
      <c r="I21"/>
      <c r="J21"/>
      <c r="K21"/>
      <c r="L21"/>
      <c r="M21"/>
    </row>
    <row r="22" spans="1:13" ht="15" customHeight="1">
      <c r="A22" s="228" t="s">
        <v>73</v>
      </c>
      <c r="B22" s="275" t="s">
        <v>472</v>
      </c>
      <c r="C22" s="278">
        <v>0</v>
      </c>
      <c r="D22" s="278">
        <v>0</v>
      </c>
      <c r="E22" s="242">
        <v>0</v>
      </c>
      <c r="F22" s="242">
        <v>0</v>
      </c>
      <c r="G22" s="242">
        <v>0</v>
      </c>
      <c r="H22" s="277">
        <f t="shared" si="0"/>
        <v>0</v>
      </c>
      <c r="I22"/>
      <c r="J22"/>
      <c r="K22"/>
      <c r="L22"/>
      <c r="M22"/>
    </row>
    <row r="23" spans="1:13" ht="15" customHeight="1">
      <c r="A23" s="228" t="s">
        <v>275</v>
      </c>
      <c r="B23" s="275" t="s">
        <v>237</v>
      </c>
      <c r="C23" s="278">
        <v>0</v>
      </c>
      <c r="D23" s="278">
        <v>0</v>
      </c>
      <c r="E23" s="278">
        <f>SUM(E24:E26)</f>
        <v>3.035</v>
      </c>
      <c r="F23" s="278">
        <f>SUM(F24:F26)</f>
        <v>3.035</v>
      </c>
      <c r="G23" s="278">
        <f>SUM(G24:G26)</f>
        <v>3.035</v>
      </c>
      <c r="H23" s="277">
        <f t="shared" si="0"/>
        <v>9.105</v>
      </c>
      <c r="I23"/>
      <c r="J23"/>
      <c r="K23"/>
      <c r="L23"/>
      <c r="M23"/>
    </row>
    <row r="24" spans="1:13" ht="15" customHeight="1">
      <c r="A24" s="228" t="s">
        <v>473</v>
      </c>
      <c r="B24" s="275" t="s">
        <v>474</v>
      </c>
      <c r="C24" s="278">
        <v>0</v>
      </c>
      <c r="D24" s="278">
        <v>0</v>
      </c>
      <c r="E24" s="279">
        <v>3.035</v>
      </c>
      <c r="F24" s="279">
        <v>3.035</v>
      </c>
      <c r="G24" s="279">
        <v>3.035</v>
      </c>
      <c r="H24" s="277">
        <f t="shared" si="0"/>
        <v>9.105</v>
      </c>
      <c r="I24"/>
      <c r="J24"/>
      <c r="K24"/>
      <c r="L24"/>
      <c r="M24"/>
    </row>
    <row r="25" spans="1:13" ht="15" customHeight="1">
      <c r="A25" s="228" t="s">
        <v>475</v>
      </c>
      <c r="B25" s="275" t="s">
        <v>476</v>
      </c>
      <c r="C25" s="278">
        <v>0</v>
      </c>
      <c r="D25" s="278">
        <v>0</v>
      </c>
      <c r="E25" s="279">
        <v>0</v>
      </c>
      <c r="F25" s="279">
        <v>0</v>
      </c>
      <c r="G25" s="279">
        <v>0</v>
      </c>
      <c r="H25" s="277">
        <f t="shared" si="0"/>
        <v>0</v>
      </c>
      <c r="I25"/>
      <c r="J25"/>
      <c r="K25"/>
      <c r="L25"/>
      <c r="M25"/>
    </row>
    <row r="26" spans="1:13" ht="15" customHeight="1">
      <c r="A26" s="228" t="s">
        <v>477</v>
      </c>
      <c r="B26" s="275" t="s">
        <v>478</v>
      </c>
      <c r="C26" s="278">
        <v>0</v>
      </c>
      <c r="D26" s="278">
        <v>0</v>
      </c>
      <c r="E26" s="242">
        <v>0</v>
      </c>
      <c r="F26" s="242">
        <v>0</v>
      </c>
      <c r="G26" s="242">
        <v>0</v>
      </c>
      <c r="H26" s="277">
        <f t="shared" si="0"/>
        <v>0</v>
      </c>
      <c r="I26"/>
      <c r="J26"/>
      <c r="K26"/>
      <c r="L26"/>
      <c r="M26"/>
    </row>
    <row r="27" spans="1:13" ht="15" customHeight="1">
      <c r="A27" s="228" t="s">
        <v>277</v>
      </c>
      <c r="B27" s="275" t="s">
        <v>479</v>
      </c>
      <c r="C27" s="278">
        <v>0</v>
      </c>
      <c r="D27" s="278">
        <v>0</v>
      </c>
      <c r="E27" s="278">
        <v>0</v>
      </c>
      <c r="F27" s="278">
        <v>0</v>
      </c>
      <c r="G27" s="278">
        <v>0</v>
      </c>
      <c r="H27" s="280">
        <f t="shared" si="0"/>
        <v>0</v>
      </c>
      <c r="I27"/>
      <c r="J27"/>
      <c r="K27"/>
      <c r="L27"/>
      <c r="M27"/>
    </row>
    <row r="28" spans="1:13" ht="15" customHeight="1">
      <c r="A28" s="228" t="s">
        <v>279</v>
      </c>
      <c r="B28" s="275" t="s">
        <v>480</v>
      </c>
      <c r="C28" s="278">
        <v>0</v>
      </c>
      <c r="D28" s="278">
        <v>0</v>
      </c>
      <c r="E28" s="242">
        <v>0</v>
      </c>
      <c r="F28" s="242">
        <v>0</v>
      </c>
      <c r="G28" s="242">
        <v>0</v>
      </c>
      <c r="H28" s="277">
        <f t="shared" si="0"/>
        <v>0</v>
      </c>
      <c r="I28"/>
      <c r="J28"/>
      <c r="K28"/>
      <c r="L28"/>
      <c r="M28"/>
    </row>
    <row r="29" spans="1:13" ht="15" customHeight="1">
      <c r="A29" s="228" t="s">
        <v>481</v>
      </c>
      <c r="B29" s="275" t="s">
        <v>482</v>
      </c>
      <c r="C29" s="278">
        <v>0</v>
      </c>
      <c r="D29" s="278">
        <v>0</v>
      </c>
      <c r="E29" s="242">
        <v>0</v>
      </c>
      <c r="F29" s="242">
        <v>0</v>
      </c>
      <c r="G29" s="242">
        <v>0</v>
      </c>
      <c r="H29" s="277">
        <f t="shared" si="0"/>
        <v>0</v>
      </c>
      <c r="I29"/>
      <c r="J29"/>
      <c r="K29"/>
      <c r="L29"/>
      <c r="M29"/>
    </row>
    <row r="30" spans="1:13" ht="15" customHeight="1">
      <c r="A30" s="228" t="s">
        <v>281</v>
      </c>
      <c r="B30" s="275" t="s">
        <v>483</v>
      </c>
      <c r="C30" s="278">
        <v>0</v>
      </c>
      <c r="D30" s="278">
        <v>0</v>
      </c>
      <c r="E30" s="242">
        <v>0</v>
      </c>
      <c r="F30" s="242">
        <v>0</v>
      </c>
      <c r="G30" s="242">
        <v>0</v>
      </c>
      <c r="H30" s="277">
        <f t="shared" si="0"/>
        <v>0</v>
      </c>
      <c r="I30"/>
      <c r="J30"/>
      <c r="K30"/>
      <c r="L30"/>
      <c r="M30"/>
    </row>
    <row r="31" spans="1:13" ht="15" customHeight="1">
      <c r="A31" s="228" t="s">
        <v>323</v>
      </c>
      <c r="B31" s="275" t="s">
        <v>484</v>
      </c>
      <c r="C31" s="278">
        <v>0</v>
      </c>
      <c r="D31" s="278">
        <v>0</v>
      </c>
      <c r="E31" s="242">
        <v>0</v>
      </c>
      <c r="F31" s="242">
        <v>0</v>
      </c>
      <c r="G31" s="242">
        <f>SUM(G32:G38)</f>
        <v>0</v>
      </c>
      <c r="H31" s="277">
        <f t="shared" si="0"/>
        <v>0</v>
      </c>
      <c r="I31"/>
      <c r="J31"/>
      <c r="K31"/>
      <c r="L31"/>
      <c r="M31"/>
    </row>
    <row r="32" spans="1:13" ht="15" customHeight="1">
      <c r="A32" s="228" t="s">
        <v>286</v>
      </c>
      <c r="B32" s="275" t="s">
        <v>485</v>
      </c>
      <c r="C32" s="278">
        <v>0</v>
      </c>
      <c r="D32" s="278">
        <v>0</v>
      </c>
      <c r="E32" s="242">
        <v>0</v>
      </c>
      <c r="F32" s="242">
        <v>0</v>
      </c>
      <c r="G32" s="242">
        <v>0</v>
      </c>
      <c r="H32" s="277">
        <f t="shared" si="0"/>
        <v>0</v>
      </c>
      <c r="I32"/>
      <c r="J32"/>
      <c r="K32"/>
      <c r="L32"/>
      <c r="M32"/>
    </row>
    <row r="33" spans="1:13" ht="15" customHeight="1">
      <c r="A33" s="228" t="s">
        <v>288</v>
      </c>
      <c r="B33" s="275" t="s">
        <v>486</v>
      </c>
      <c r="C33" s="278">
        <v>0</v>
      </c>
      <c r="D33" s="278">
        <v>0</v>
      </c>
      <c r="E33" s="242">
        <v>0</v>
      </c>
      <c r="F33" s="242">
        <v>0</v>
      </c>
      <c r="G33" s="242">
        <v>0</v>
      </c>
      <c r="H33" s="277">
        <f t="shared" si="0"/>
        <v>0</v>
      </c>
      <c r="I33"/>
      <c r="J33"/>
      <c r="K33"/>
      <c r="L33"/>
      <c r="M33"/>
    </row>
    <row r="34" spans="1:13" ht="15" customHeight="1">
      <c r="A34" s="228" t="s">
        <v>290</v>
      </c>
      <c r="B34" s="275" t="s">
        <v>487</v>
      </c>
      <c r="C34" s="278">
        <v>0</v>
      </c>
      <c r="D34" s="278">
        <v>0</v>
      </c>
      <c r="E34" s="242">
        <v>0</v>
      </c>
      <c r="F34" s="242">
        <v>0</v>
      </c>
      <c r="G34" s="242">
        <v>0</v>
      </c>
      <c r="H34" s="277">
        <f t="shared" si="0"/>
        <v>0</v>
      </c>
      <c r="I34"/>
      <c r="J34"/>
      <c r="K34"/>
      <c r="L34"/>
      <c r="M34"/>
    </row>
    <row r="35" spans="1:13" ht="15" customHeight="1">
      <c r="A35" s="228" t="s">
        <v>328</v>
      </c>
      <c r="B35" s="275" t="s">
        <v>488</v>
      </c>
      <c r="C35" s="278">
        <v>0</v>
      </c>
      <c r="D35" s="278">
        <v>0</v>
      </c>
      <c r="E35" s="242">
        <v>0</v>
      </c>
      <c r="F35" s="242">
        <v>0</v>
      </c>
      <c r="G35" s="242">
        <v>0</v>
      </c>
      <c r="H35" s="277">
        <f t="shared" si="0"/>
        <v>0</v>
      </c>
      <c r="I35"/>
      <c r="J35"/>
      <c r="K35"/>
      <c r="L35"/>
      <c r="M35"/>
    </row>
    <row r="36" spans="1:13" ht="15" customHeight="1">
      <c r="A36" s="228" t="s">
        <v>330</v>
      </c>
      <c r="B36" s="275" t="s">
        <v>489</v>
      </c>
      <c r="C36" s="278">
        <v>0</v>
      </c>
      <c r="D36" s="278">
        <v>0</v>
      </c>
      <c r="E36" s="242">
        <v>0</v>
      </c>
      <c r="F36" s="242">
        <v>0</v>
      </c>
      <c r="G36" s="242">
        <v>0</v>
      </c>
      <c r="H36" s="277">
        <f t="shared" si="0"/>
        <v>0</v>
      </c>
      <c r="I36"/>
      <c r="J36"/>
      <c r="K36"/>
      <c r="L36"/>
      <c r="M36"/>
    </row>
    <row r="37" spans="1:13" ht="15" customHeight="1">
      <c r="A37" s="281" t="s">
        <v>332</v>
      </c>
      <c r="B37" s="282" t="s">
        <v>490</v>
      </c>
      <c r="C37" s="278">
        <v>0</v>
      </c>
      <c r="D37" s="278">
        <v>0</v>
      </c>
      <c r="E37" s="242">
        <v>0</v>
      </c>
      <c r="F37" s="242">
        <v>0</v>
      </c>
      <c r="G37" s="242">
        <v>0</v>
      </c>
      <c r="H37" s="277">
        <f t="shared" si="0"/>
        <v>0</v>
      </c>
      <c r="I37"/>
      <c r="J37"/>
      <c r="K37"/>
      <c r="L37"/>
      <c r="M37"/>
    </row>
    <row r="38" spans="1:13" ht="15.75" customHeight="1">
      <c r="A38" s="281" t="s">
        <v>491</v>
      </c>
      <c r="B38" s="282" t="s">
        <v>492</v>
      </c>
      <c r="C38" s="278">
        <v>0</v>
      </c>
      <c r="D38" s="278">
        <v>0</v>
      </c>
      <c r="E38" s="242">
        <v>0</v>
      </c>
      <c r="F38" s="242">
        <v>0</v>
      </c>
      <c r="G38" s="242">
        <v>0</v>
      </c>
      <c r="H38" s="277">
        <f t="shared" si="0"/>
        <v>0</v>
      </c>
      <c r="I38"/>
      <c r="J38"/>
      <c r="K38"/>
      <c r="L38"/>
      <c r="M38"/>
    </row>
    <row r="39" spans="1:13" ht="16.5" customHeight="1">
      <c r="A39" s="283"/>
      <c r="B39" s="226" t="s">
        <v>493</v>
      </c>
      <c r="C39" s="284">
        <f>C31+C15</f>
        <v>0</v>
      </c>
      <c r="D39" s="284">
        <f>D31+D15</f>
        <v>0</v>
      </c>
      <c r="E39" s="285">
        <f>E31+E15</f>
        <v>5.171</v>
      </c>
      <c r="F39" s="285">
        <f>F31+F15</f>
        <v>5.171</v>
      </c>
      <c r="G39" s="285">
        <f>G31+G15</f>
        <v>5.171</v>
      </c>
      <c r="H39" s="277">
        <f t="shared" si="0"/>
        <v>15.513000000000002</v>
      </c>
      <c r="I39"/>
      <c r="J39"/>
      <c r="K39"/>
      <c r="L39"/>
      <c r="M39"/>
    </row>
    <row r="40" spans="1:13" ht="16.5" customHeight="1">
      <c r="A40" s="286"/>
      <c r="B40" s="287" t="s">
        <v>494</v>
      </c>
      <c r="C40" s="288"/>
      <c r="D40" s="289"/>
      <c r="E40" s="289"/>
      <c r="F40" s="289"/>
      <c r="G40" s="289"/>
      <c r="H40" s="289"/>
      <c r="I40"/>
      <c r="J40"/>
      <c r="K40"/>
      <c r="L40"/>
      <c r="M40"/>
    </row>
    <row r="41" spans="1:13" ht="16.5" customHeight="1">
      <c r="A41" s="244"/>
      <c r="B41" s="290" t="s">
        <v>495</v>
      </c>
      <c r="C41" s="242"/>
      <c r="D41" s="242"/>
      <c r="E41" s="242"/>
      <c r="F41" s="242"/>
      <c r="G41" s="242"/>
      <c r="H41" s="242"/>
      <c r="I41"/>
      <c r="J41"/>
      <c r="K41"/>
      <c r="L41"/>
      <c r="M41"/>
    </row>
    <row r="42" spans="1:13" ht="16.5" customHeight="1">
      <c r="A42" s="244"/>
      <c r="B42" s="290" t="s">
        <v>496</v>
      </c>
      <c r="C42" s="242"/>
      <c r="D42" s="242"/>
      <c r="E42" s="242"/>
      <c r="F42" s="242"/>
      <c r="G42" s="242"/>
      <c r="H42" s="242"/>
      <c r="I42"/>
      <c r="J42"/>
      <c r="K42"/>
      <c r="L42"/>
      <c r="M42"/>
    </row>
    <row r="43" spans="1:13" ht="15" customHeight="1" hidden="1">
      <c r="A43"/>
      <c r="B43" s="291"/>
      <c r="C43"/>
      <c r="D43"/>
      <c r="E43"/>
      <c r="F43"/>
      <c r="G43"/>
      <c r="H43"/>
      <c r="I43"/>
      <c r="J43"/>
      <c r="K43"/>
      <c r="L43"/>
      <c r="M43"/>
    </row>
    <row r="44" spans="1:13" ht="35.25" customHeight="1">
      <c r="A44" s="384" t="s">
        <v>497</v>
      </c>
      <c r="B44" s="384"/>
      <c r="C44" s="384"/>
      <c r="D44" s="384"/>
      <c r="E44" s="384"/>
      <c r="F44" s="384"/>
      <c r="G44" s="384"/>
      <c r="H44" s="384"/>
      <c r="I44"/>
      <c r="J44"/>
      <c r="K44"/>
      <c r="L44"/>
      <c r="M44"/>
    </row>
    <row r="45" spans="1:13" ht="15" customHeight="1">
      <c r="A45" s="384" t="s">
        <v>498</v>
      </c>
      <c r="B45" s="384"/>
      <c r="C45" s="384"/>
      <c r="D45" s="384"/>
      <c r="E45" s="384"/>
      <c r="F45" s="384"/>
      <c r="G45" s="384"/>
      <c r="H45" s="384"/>
      <c r="I45"/>
      <c r="J45"/>
      <c r="K45"/>
      <c r="L45"/>
      <c r="M45"/>
    </row>
    <row r="46" spans="1:13" ht="15" customHeight="1">
      <c r="A46" s="292"/>
      <c r="B46" s="292"/>
      <c r="C46" s="292"/>
      <c r="D46" s="292"/>
      <c r="E46" s="292"/>
      <c r="F46" s="292"/>
      <c r="G46" s="292"/>
      <c r="H46" s="292"/>
      <c r="I46"/>
      <c r="J46"/>
      <c r="K46"/>
      <c r="L46"/>
      <c r="M46"/>
    </row>
    <row r="47" spans="1:13" ht="15" customHeight="1">
      <c r="A47" s="293"/>
      <c r="B47"/>
      <c r="C47" s="294"/>
      <c r="D47" s="294"/>
      <c r="E47" s="294"/>
      <c r="F47" s="294"/>
      <c r="G47" s="294"/>
      <c r="H47"/>
      <c r="I47"/>
      <c r="J47"/>
      <c r="K47"/>
      <c r="L47"/>
      <c r="M47"/>
    </row>
  </sheetData>
  <sheetProtection selectLockedCells="1" selectUnlockedCells="1"/>
  <mergeCells count="3">
    <mergeCell ref="A4:H4"/>
    <mergeCell ref="A44:H44"/>
    <mergeCell ref="A45:H45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Roman,Обычный"&amp;A</oddHeader>
    <oddFooter>&amp;C&amp;"Times New Roman,Обычный"Страница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IV71"/>
  <sheetViews>
    <sheetView tabSelected="1" view="pageBreakPreview" zoomScale="75" zoomScaleNormal="75" zoomScaleSheetLayoutView="75" zoomScalePageLayoutView="0" workbookViewId="0" topLeftCell="A37">
      <selection activeCell="J7" sqref="J7"/>
    </sheetView>
  </sheetViews>
  <sheetFormatPr defaultColWidth="9.296875" defaultRowHeight="15" customHeight="1"/>
  <cols>
    <col min="1" max="1" width="8.5" style="295" customWidth="1"/>
    <col min="2" max="2" width="24.69921875" style="295" customWidth="1"/>
    <col min="3" max="3" width="6" style="295" customWidth="1"/>
    <col min="4" max="9" width="7" style="295" customWidth="1"/>
    <col min="10" max="10" width="7.3984375" style="295" customWidth="1"/>
    <col min="11" max="16384" width="9.19921875" style="295" customWidth="1"/>
  </cols>
  <sheetData>
    <row r="1" spans="1:256" ht="16.5" customHeight="1">
      <c r="A1"/>
      <c r="B1"/>
      <c r="C1"/>
      <c r="D1"/>
      <c r="E1"/>
      <c r="F1"/>
      <c r="G1"/>
      <c r="H1" s="208"/>
      <c r="I1" s="208"/>
      <c r="J1" s="208" t="s">
        <v>499</v>
      </c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6.5" customHeight="1">
      <c r="A2"/>
      <c r="B2"/>
      <c r="C2"/>
      <c r="D2"/>
      <c r="E2"/>
      <c r="F2"/>
      <c r="G2"/>
      <c r="H2" s="208"/>
      <c r="I2" s="208"/>
      <c r="J2" s="208" t="s">
        <v>1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6.5" customHeight="1">
      <c r="A3"/>
      <c r="B3"/>
      <c r="C3"/>
      <c r="D3"/>
      <c r="E3"/>
      <c r="F3"/>
      <c r="G3"/>
      <c r="H3" s="208"/>
      <c r="I3" s="208"/>
      <c r="J3" s="208" t="s">
        <v>190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2:10" s="296" customFormat="1" ht="55.5" customHeight="1">
      <c r="B4" s="383" t="s">
        <v>500</v>
      </c>
      <c r="C4" s="383"/>
      <c r="D4" s="383"/>
      <c r="E4" s="383"/>
      <c r="F4" s="383"/>
      <c r="G4" s="383"/>
      <c r="H4" s="383"/>
      <c r="I4" s="383"/>
      <c r="J4" s="383"/>
    </row>
    <row r="5" spans="1:256" ht="18" customHeight="1">
      <c r="A5" s="296"/>
      <c r="B5" s="297"/>
      <c r="C5" s="297"/>
      <c r="D5" s="297"/>
      <c r="E5" s="297"/>
      <c r="F5" s="297"/>
      <c r="G5" s="297"/>
      <c r="H5" s="297"/>
      <c r="I5" s="297"/>
      <c r="J5" s="297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6.5" customHeight="1">
      <c r="A6" s="296"/>
      <c r="B6" s="298"/>
      <c r="C6" s="298"/>
      <c r="D6" s="298"/>
      <c r="E6" s="298"/>
      <c r="F6" s="298"/>
      <c r="G6" s="299"/>
      <c r="H6" s="213"/>
      <c r="I6" s="213"/>
      <c r="J6" s="210" t="s">
        <v>4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6.5" customHeight="1">
      <c r="A7" s="296"/>
      <c r="B7" s="298"/>
      <c r="C7" s="298"/>
      <c r="D7" s="298"/>
      <c r="E7" s="298"/>
      <c r="F7" s="298"/>
      <c r="G7" s="299"/>
      <c r="H7" s="213"/>
      <c r="I7" s="213"/>
      <c r="J7" s="210" t="s">
        <v>605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6.5" customHeight="1">
      <c r="A8" s="296"/>
      <c r="B8" s="298"/>
      <c r="C8" s="298"/>
      <c r="D8" s="298"/>
      <c r="E8" s="298"/>
      <c r="F8" s="298"/>
      <c r="G8" s="299"/>
      <c r="H8" s="213"/>
      <c r="I8" s="213"/>
      <c r="J8" s="210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6.5" customHeight="1">
      <c r="A9" s="296"/>
      <c r="B9" s="298"/>
      <c r="C9" s="298"/>
      <c r="D9" s="298"/>
      <c r="E9" s="298"/>
      <c r="F9" s="298"/>
      <c r="G9" s="300"/>
      <c r="H9" s="300"/>
      <c r="I9" s="300"/>
      <c r="J9" s="210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6.5" customHeight="1">
      <c r="A10" s="296"/>
      <c r="B10" s="298"/>
      <c r="C10" s="298"/>
      <c r="D10" s="298"/>
      <c r="E10" s="298"/>
      <c r="F10" s="298"/>
      <c r="G10" s="299"/>
      <c r="H10" s="213"/>
      <c r="I10" s="213"/>
      <c r="J10" s="301" t="s">
        <v>595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6.5" customHeight="1">
      <c r="A11" s="296"/>
      <c r="B11" s="298"/>
      <c r="C11" s="298"/>
      <c r="D11" s="298"/>
      <c r="E11" s="298"/>
      <c r="F11" s="302" t="s">
        <v>6</v>
      </c>
      <c r="G11"/>
      <c r="H11" s="213"/>
      <c r="I11" s="213"/>
      <c r="J11" s="210" t="s">
        <v>5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6.5" customHeight="1">
      <c r="A12" s="296"/>
      <c r="B12" s="298"/>
      <c r="C12" s="298"/>
      <c r="D12" s="298"/>
      <c r="E12" s="298"/>
      <c r="F12" s="298"/>
      <c r="G12" s="299"/>
      <c r="H12" s="213"/>
      <c r="I12" s="213"/>
      <c r="J12" s="210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6.5" customHeight="1">
      <c r="A13"/>
      <c r="B13" s="303"/>
      <c r="C13" s="303"/>
      <c r="D13" s="303"/>
      <c r="E13" s="303"/>
      <c r="F13" s="303"/>
      <c r="G13" s="303"/>
      <c r="H13" s="303"/>
      <c r="I13" s="303"/>
      <c r="J13" s="216" t="s">
        <v>25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 customHeight="1" hidden="1">
      <c r="A14"/>
      <c r="B14" s="303"/>
      <c r="C14"/>
      <c r="D14"/>
      <c r="E14"/>
      <c r="F14"/>
      <c r="G14"/>
      <c r="H14"/>
      <c r="I14" s="304">
        <v>1.05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10" s="305" customFormat="1" ht="30" customHeight="1">
      <c r="A15" s="270" t="s">
        <v>501</v>
      </c>
      <c r="B15" s="270" t="s">
        <v>502</v>
      </c>
      <c r="C15" s="270" t="s">
        <v>503</v>
      </c>
      <c r="D15" s="270" t="s">
        <v>504</v>
      </c>
      <c r="E15" s="270" t="s">
        <v>505</v>
      </c>
      <c r="F15" s="270" t="s">
        <v>506</v>
      </c>
      <c r="G15" s="270" t="s">
        <v>507</v>
      </c>
      <c r="H15" s="270" t="s">
        <v>508</v>
      </c>
      <c r="I15" s="270" t="s">
        <v>509</v>
      </c>
      <c r="J15" s="270" t="s">
        <v>22</v>
      </c>
    </row>
    <row r="16" spans="1:11" ht="15" customHeight="1">
      <c r="A16" s="306">
        <v>1</v>
      </c>
      <c r="B16" s="307" t="s">
        <v>510</v>
      </c>
      <c r="C16" s="308"/>
      <c r="D16" s="308"/>
      <c r="E16" s="308">
        <f>E18+E17</f>
        <v>13.394</v>
      </c>
      <c r="F16" s="308">
        <f>F18+F17</f>
        <v>22.3</v>
      </c>
      <c r="G16" s="308">
        <f>G18+G17</f>
        <v>22.3</v>
      </c>
      <c r="H16" s="308">
        <f>H18+H17</f>
        <v>22.3</v>
      </c>
      <c r="I16" s="308"/>
      <c r="J16" s="309">
        <f aca="true" t="shared" si="0" ref="J16:J69">SUM(C16:I16)</f>
        <v>80.294</v>
      </c>
      <c r="K16"/>
    </row>
    <row r="17" spans="1:11" ht="15" customHeight="1">
      <c r="A17" s="306" t="s">
        <v>511</v>
      </c>
      <c r="B17" s="310" t="s">
        <v>512</v>
      </c>
      <c r="C17" s="308"/>
      <c r="D17" s="308"/>
      <c r="E17" s="308">
        <v>13.394</v>
      </c>
      <c r="F17" s="308">
        <v>22.3</v>
      </c>
      <c r="G17" s="308">
        <v>22.3</v>
      </c>
      <c r="H17" s="308">
        <v>22.3</v>
      </c>
      <c r="I17" s="308"/>
      <c r="J17" s="309">
        <f t="shared" si="0"/>
        <v>80.294</v>
      </c>
      <c r="K17"/>
    </row>
    <row r="18" spans="1:11" ht="30.75" customHeight="1">
      <c r="A18" s="306" t="s">
        <v>513</v>
      </c>
      <c r="B18" s="310" t="s">
        <v>514</v>
      </c>
      <c r="C18" s="309"/>
      <c r="D18" s="309"/>
      <c r="E18" s="309">
        <v>0</v>
      </c>
      <c r="F18" s="309">
        <v>0</v>
      </c>
      <c r="G18" s="309">
        <v>0</v>
      </c>
      <c r="H18" s="309">
        <v>0</v>
      </c>
      <c r="I18" s="309"/>
      <c r="J18" s="309">
        <f t="shared" si="0"/>
        <v>0</v>
      </c>
      <c r="K18"/>
    </row>
    <row r="19" spans="1:11" ht="15" customHeight="1">
      <c r="A19" s="306" t="s">
        <v>170</v>
      </c>
      <c r="B19" s="307" t="s">
        <v>515</v>
      </c>
      <c r="C19" s="308"/>
      <c r="D19" s="308"/>
      <c r="E19" s="309">
        <f>E26+E20</f>
        <v>13.394</v>
      </c>
      <c r="F19" s="309">
        <f>F26+F20</f>
        <v>22.3</v>
      </c>
      <c r="G19" s="309">
        <f>G26+G20</f>
        <v>22.3</v>
      </c>
      <c r="H19" s="309">
        <f>H26+H20</f>
        <v>22.3</v>
      </c>
      <c r="I19" s="309"/>
      <c r="J19" s="309">
        <f t="shared" si="0"/>
        <v>80.294</v>
      </c>
      <c r="K19"/>
    </row>
    <row r="20" spans="1:11" ht="15" customHeight="1">
      <c r="A20" s="306" t="s">
        <v>516</v>
      </c>
      <c r="B20" s="310" t="s">
        <v>517</v>
      </c>
      <c r="C20" s="308"/>
      <c r="D20" s="308"/>
      <c r="E20" s="309">
        <f>SUM(E21:E25)</f>
        <v>13.394</v>
      </c>
      <c r="F20" s="309">
        <f>SUM(F21:F25)</f>
        <v>22.3</v>
      </c>
      <c r="G20" s="309">
        <f>SUM(G21:G25)</f>
        <v>22.3</v>
      </c>
      <c r="H20" s="309">
        <f>SUM(H21:H25)</f>
        <v>22.3</v>
      </c>
      <c r="I20" s="309"/>
      <c r="J20" s="309">
        <f t="shared" si="0"/>
        <v>80.294</v>
      </c>
      <c r="K20"/>
    </row>
    <row r="21" spans="1:11" ht="15" customHeight="1">
      <c r="A21" s="306" t="s">
        <v>518</v>
      </c>
      <c r="B21" s="310" t="s">
        <v>512</v>
      </c>
      <c r="C21" s="308"/>
      <c r="D21" s="308"/>
      <c r="E21" s="309">
        <v>13.394</v>
      </c>
      <c r="F21" s="309">
        <v>22.3</v>
      </c>
      <c r="G21" s="309">
        <v>22.3</v>
      </c>
      <c r="H21" s="309">
        <v>22.3</v>
      </c>
      <c r="I21" s="309"/>
      <c r="J21" s="309">
        <f t="shared" si="0"/>
        <v>80.294</v>
      </c>
      <c r="K21"/>
    </row>
    <row r="22" spans="1:11" ht="30.75" customHeight="1">
      <c r="A22" s="306" t="s">
        <v>519</v>
      </c>
      <c r="B22" s="310" t="s">
        <v>514</v>
      </c>
      <c r="C22" s="309"/>
      <c r="D22" s="309"/>
      <c r="E22" s="309">
        <v>0</v>
      </c>
      <c r="F22" s="309">
        <v>0</v>
      </c>
      <c r="G22" s="309">
        <v>0</v>
      </c>
      <c r="H22" s="309">
        <v>0</v>
      </c>
      <c r="I22" s="309"/>
      <c r="J22" s="309">
        <f t="shared" si="0"/>
        <v>0</v>
      </c>
      <c r="K22"/>
    </row>
    <row r="23" spans="1:11" ht="15" customHeight="1">
      <c r="A23" s="306" t="s">
        <v>520</v>
      </c>
      <c r="B23" s="310" t="s">
        <v>521</v>
      </c>
      <c r="C23" s="309"/>
      <c r="D23" s="309"/>
      <c r="E23" s="309"/>
      <c r="F23" s="309"/>
      <c r="G23" s="309"/>
      <c r="H23" s="309"/>
      <c r="I23" s="309"/>
      <c r="J23" s="309">
        <f t="shared" si="0"/>
        <v>0</v>
      </c>
      <c r="K23"/>
    </row>
    <row r="24" spans="1:11" ht="15" customHeight="1">
      <c r="A24" s="306" t="s">
        <v>522</v>
      </c>
      <c r="B24" s="310" t="s">
        <v>523</v>
      </c>
      <c r="C24" s="309"/>
      <c r="D24" s="309"/>
      <c r="E24" s="309"/>
      <c r="F24" s="309"/>
      <c r="G24" s="309"/>
      <c r="H24" s="309"/>
      <c r="I24" s="309"/>
      <c r="J24" s="309">
        <f t="shared" si="0"/>
        <v>0</v>
      </c>
      <c r="K24"/>
    </row>
    <row r="25" spans="1:11" ht="15" customHeight="1">
      <c r="A25" s="306" t="s">
        <v>524</v>
      </c>
      <c r="B25" s="310" t="s">
        <v>525</v>
      </c>
      <c r="C25" s="309"/>
      <c r="D25" s="309"/>
      <c r="E25" s="309"/>
      <c r="F25" s="309"/>
      <c r="G25" s="309"/>
      <c r="H25" s="309"/>
      <c r="I25" s="309"/>
      <c r="J25" s="309">
        <f t="shared" si="0"/>
        <v>0</v>
      </c>
      <c r="K25"/>
    </row>
    <row r="26" spans="1:11" ht="15" customHeight="1">
      <c r="A26" s="306" t="s">
        <v>526</v>
      </c>
      <c r="B26" s="310" t="s">
        <v>527</v>
      </c>
      <c r="C26" s="309"/>
      <c r="D26" s="309"/>
      <c r="E26" s="309">
        <v>0</v>
      </c>
      <c r="F26" s="309">
        <v>0</v>
      </c>
      <c r="G26" s="309">
        <v>0</v>
      </c>
      <c r="H26" s="309">
        <v>0</v>
      </c>
      <c r="I26" s="309"/>
      <c r="J26" s="309">
        <f t="shared" si="0"/>
        <v>0</v>
      </c>
      <c r="K26"/>
    </row>
    <row r="27" spans="1:11" ht="15" customHeight="1">
      <c r="A27" s="306" t="s">
        <v>171</v>
      </c>
      <c r="B27" s="310" t="s">
        <v>528</v>
      </c>
      <c r="C27" s="308"/>
      <c r="D27" s="308"/>
      <c r="E27" s="308">
        <f>E16-E19</f>
        <v>0</v>
      </c>
      <c r="F27" s="308">
        <f>F16-F19</f>
        <v>0</v>
      </c>
      <c r="G27" s="308">
        <f>G16-G19</f>
        <v>0</v>
      </c>
      <c r="H27" s="308">
        <f>H16-H19</f>
        <v>0</v>
      </c>
      <c r="I27" s="308"/>
      <c r="J27" s="309">
        <f t="shared" si="0"/>
        <v>0</v>
      </c>
      <c r="K27"/>
    </row>
    <row r="28" spans="1:11" ht="30.75" customHeight="1">
      <c r="A28" s="306" t="s">
        <v>172</v>
      </c>
      <c r="B28" s="307" t="s">
        <v>529</v>
      </c>
      <c r="C28" s="309"/>
      <c r="D28" s="309"/>
      <c r="E28" s="309">
        <v>0</v>
      </c>
      <c r="F28" s="309">
        <v>0</v>
      </c>
      <c r="G28" s="309">
        <v>0</v>
      </c>
      <c r="H28" s="309">
        <v>0</v>
      </c>
      <c r="I28" s="309"/>
      <c r="J28" s="309">
        <f t="shared" si="0"/>
        <v>0</v>
      </c>
      <c r="K28"/>
    </row>
    <row r="29" spans="1:11" ht="15" customHeight="1">
      <c r="A29" s="306" t="s">
        <v>173</v>
      </c>
      <c r="B29" s="307" t="s">
        <v>239</v>
      </c>
      <c r="C29" s="309"/>
      <c r="D29" s="309"/>
      <c r="E29" s="309">
        <v>0</v>
      </c>
      <c r="F29" s="309">
        <v>0</v>
      </c>
      <c r="G29" s="309">
        <v>0</v>
      </c>
      <c r="H29" s="309">
        <v>0</v>
      </c>
      <c r="I29" s="309"/>
      <c r="J29" s="309">
        <f t="shared" si="0"/>
        <v>0</v>
      </c>
      <c r="K29"/>
    </row>
    <row r="30" spans="1:11" ht="15" customHeight="1">
      <c r="A30" s="306" t="s">
        <v>174</v>
      </c>
      <c r="B30" s="307" t="s">
        <v>210</v>
      </c>
      <c r="C30" s="309"/>
      <c r="D30" s="309"/>
      <c r="E30" s="309">
        <v>0</v>
      </c>
      <c r="F30" s="309">
        <v>0.5380400000000001</v>
      </c>
      <c r="G30" s="309">
        <v>0.5380400000000001</v>
      </c>
      <c r="H30" s="309">
        <v>0.5380400000000001</v>
      </c>
      <c r="I30" s="309"/>
      <c r="J30" s="309">
        <f t="shared" si="0"/>
        <v>1.6141200000000002</v>
      </c>
      <c r="K30"/>
    </row>
    <row r="31" spans="1:11" ht="15" customHeight="1">
      <c r="A31" s="306" t="s">
        <v>175</v>
      </c>
      <c r="B31" s="310" t="s">
        <v>530</v>
      </c>
      <c r="C31" s="309"/>
      <c r="D31" s="309"/>
      <c r="E31" s="309">
        <v>-1.3322676295501902E-15</v>
      </c>
      <c r="F31" s="309">
        <v>3.1086244689504403E-15</v>
      </c>
      <c r="G31" s="309">
        <v>3.1086244689504403E-15</v>
      </c>
      <c r="H31" s="309">
        <v>3.1086244689504403E-15</v>
      </c>
      <c r="I31" s="309"/>
      <c r="J31" s="309">
        <f t="shared" si="0"/>
        <v>7.99360577730113E-15</v>
      </c>
      <c r="K31"/>
    </row>
    <row r="32" spans="1:11" ht="30.75" customHeight="1">
      <c r="A32" s="306" t="s">
        <v>176</v>
      </c>
      <c r="B32" s="310" t="s">
        <v>531</v>
      </c>
      <c r="C32" s="309"/>
      <c r="D32" s="309"/>
      <c r="E32" s="309">
        <v>-1.3322676295501902E-15</v>
      </c>
      <c r="F32" s="309">
        <v>3.1086244689504403E-15</v>
      </c>
      <c r="G32" s="309">
        <v>3.1086244689504403E-15</v>
      </c>
      <c r="H32" s="309">
        <v>3.1086244689504403E-15</v>
      </c>
      <c r="I32" s="309"/>
      <c r="J32" s="309">
        <f t="shared" si="0"/>
        <v>7.99360577730113E-15</v>
      </c>
      <c r="K32"/>
    </row>
    <row r="33" spans="1:11" ht="30.75" customHeight="1">
      <c r="A33" s="306" t="s">
        <v>177</v>
      </c>
      <c r="B33" s="311" t="s">
        <v>532</v>
      </c>
      <c r="C33" s="308"/>
      <c r="D33" s="308"/>
      <c r="E33" s="308">
        <f>E34-E39</f>
        <v>13.394</v>
      </c>
      <c r="F33" s="308">
        <f>F34-F39</f>
        <v>22.3</v>
      </c>
      <c r="G33" s="308">
        <f>G34-G39</f>
        <v>22.3</v>
      </c>
      <c r="H33" s="308">
        <f>H34-H39</f>
        <v>22.3</v>
      </c>
      <c r="I33" s="308"/>
      <c r="J33" s="308">
        <f t="shared" si="0"/>
        <v>80.294</v>
      </c>
      <c r="K33" s="312"/>
    </row>
    <row r="34" spans="1:10" ht="15" customHeight="1">
      <c r="A34" s="306" t="s">
        <v>178</v>
      </c>
      <c r="B34" s="310" t="s">
        <v>533</v>
      </c>
      <c r="C34" s="309"/>
      <c r="D34" s="309"/>
      <c r="E34" s="309">
        <f>E35+E36</f>
        <v>13.394</v>
      </c>
      <c r="F34" s="309">
        <f>F35+F36</f>
        <v>22.3</v>
      </c>
      <c r="G34" s="309">
        <f>G35+G36</f>
        <v>22.3</v>
      </c>
      <c r="H34" s="309">
        <f>H35+H36</f>
        <v>22.3</v>
      </c>
      <c r="I34" s="309"/>
      <c r="J34" s="309">
        <f t="shared" si="0"/>
        <v>80.294</v>
      </c>
    </row>
    <row r="35" spans="1:10" ht="15" customHeight="1">
      <c r="A35" s="306" t="s">
        <v>534</v>
      </c>
      <c r="B35" s="310" t="s">
        <v>512</v>
      </c>
      <c r="C35" s="309"/>
      <c r="D35" s="309"/>
      <c r="E35" s="309">
        <f>E17</f>
        <v>13.394</v>
      </c>
      <c r="F35" s="309">
        <f>F17</f>
        <v>22.3</v>
      </c>
      <c r="G35" s="309">
        <f>G17</f>
        <v>22.3</v>
      </c>
      <c r="H35" s="309">
        <f>H17</f>
        <v>22.3</v>
      </c>
      <c r="I35" s="309"/>
      <c r="J35" s="309">
        <f t="shared" si="0"/>
        <v>80.294</v>
      </c>
    </row>
    <row r="36" spans="1:10" ht="30.75" customHeight="1">
      <c r="A36" s="306" t="s">
        <v>535</v>
      </c>
      <c r="B36" s="310" t="s">
        <v>514</v>
      </c>
      <c r="C36" s="309"/>
      <c r="D36" s="309"/>
      <c r="E36" s="309">
        <v>0</v>
      </c>
      <c r="F36" s="309">
        <v>0</v>
      </c>
      <c r="G36" s="309">
        <v>0</v>
      </c>
      <c r="H36" s="309">
        <v>0</v>
      </c>
      <c r="I36" s="309"/>
      <c r="J36" s="309">
        <f t="shared" si="0"/>
        <v>0</v>
      </c>
    </row>
    <row r="37" spans="1:10" ht="15" customHeight="1">
      <c r="A37" s="306" t="s">
        <v>536</v>
      </c>
      <c r="B37" s="310" t="s">
        <v>523</v>
      </c>
      <c r="C37" s="309"/>
      <c r="D37" s="309"/>
      <c r="E37" s="309">
        <v>0</v>
      </c>
      <c r="F37" s="309">
        <v>0</v>
      </c>
      <c r="G37" s="309">
        <v>0</v>
      </c>
      <c r="H37" s="309">
        <v>0</v>
      </c>
      <c r="I37" s="309"/>
      <c r="J37" s="309">
        <f t="shared" si="0"/>
        <v>0</v>
      </c>
    </row>
    <row r="38" spans="1:10" ht="15" customHeight="1">
      <c r="A38" s="306" t="s">
        <v>537</v>
      </c>
      <c r="B38" s="310" t="s">
        <v>525</v>
      </c>
      <c r="C38" s="309"/>
      <c r="D38" s="309"/>
      <c r="E38" s="309">
        <v>0</v>
      </c>
      <c r="F38" s="309">
        <v>0</v>
      </c>
      <c r="G38" s="309">
        <v>0</v>
      </c>
      <c r="H38" s="309">
        <v>0</v>
      </c>
      <c r="I38" s="309"/>
      <c r="J38" s="309">
        <f t="shared" si="0"/>
        <v>0</v>
      </c>
    </row>
    <row r="39" spans="1:10" ht="15" customHeight="1">
      <c r="A39" s="306" t="s">
        <v>179</v>
      </c>
      <c r="B39" s="307" t="s">
        <v>538</v>
      </c>
      <c r="C39" s="308"/>
      <c r="D39" s="308"/>
      <c r="E39" s="308">
        <v>0</v>
      </c>
      <c r="F39" s="308">
        <v>0</v>
      </c>
      <c r="G39" s="308">
        <v>0</v>
      </c>
      <c r="H39" s="308">
        <v>0</v>
      </c>
      <c r="I39" s="308"/>
      <c r="J39" s="308">
        <f t="shared" si="0"/>
        <v>0</v>
      </c>
    </row>
    <row r="40" spans="1:10" ht="30.75" customHeight="1">
      <c r="A40" s="306" t="s">
        <v>539</v>
      </c>
      <c r="B40" s="310" t="s">
        <v>540</v>
      </c>
      <c r="C40" s="308"/>
      <c r="D40" s="308"/>
      <c r="E40" s="308">
        <f>SUM(E41:E44)</f>
        <v>13.394</v>
      </c>
      <c r="F40" s="308">
        <f>SUM(F41:F44)</f>
        <v>22.3</v>
      </c>
      <c r="G40" s="308">
        <f>SUM(G41:G44)</f>
        <v>22.3</v>
      </c>
      <c r="H40" s="308">
        <f>SUM(H41:H44)</f>
        <v>22.3</v>
      </c>
      <c r="I40" s="308"/>
      <c r="J40" s="308">
        <f t="shared" si="0"/>
        <v>80.294</v>
      </c>
    </row>
    <row r="41" spans="1:10" ht="15" customHeight="1">
      <c r="A41" s="306" t="s">
        <v>541</v>
      </c>
      <c r="B41" s="310" t="s">
        <v>512</v>
      </c>
      <c r="C41" s="308"/>
      <c r="D41" s="308"/>
      <c r="E41" s="308">
        <v>13.394</v>
      </c>
      <c r="F41" s="308">
        <v>22.3</v>
      </c>
      <c r="G41" s="308">
        <v>22.3</v>
      </c>
      <c r="H41" s="308">
        <v>22.3</v>
      </c>
      <c r="I41" s="308"/>
      <c r="J41" s="308">
        <f t="shared" si="0"/>
        <v>80.294</v>
      </c>
    </row>
    <row r="42" spans="1:10" ht="30.75" customHeight="1">
      <c r="A42" s="306" t="s">
        <v>542</v>
      </c>
      <c r="B42" s="310" t="s">
        <v>514</v>
      </c>
      <c r="C42" s="309"/>
      <c r="D42" s="309"/>
      <c r="E42" s="309">
        <v>0</v>
      </c>
      <c r="F42" s="309">
        <v>0</v>
      </c>
      <c r="G42" s="309">
        <v>0</v>
      </c>
      <c r="H42" s="309">
        <v>0</v>
      </c>
      <c r="I42" s="309"/>
      <c r="J42" s="309">
        <f t="shared" si="0"/>
        <v>0</v>
      </c>
    </row>
    <row r="43" spans="1:10" ht="15" customHeight="1">
      <c r="A43" s="306" t="s">
        <v>543</v>
      </c>
      <c r="B43" s="310" t="s">
        <v>523</v>
      </c>
      <c r="C43" s="309"/>
      <c r="D43" s="309"/>
      <c r="E43" s="309">
        <v>0</v>
      </c>
      <c r="F43" s="309">
        <v>0</v>
      </c>
      <c r="G43" s="309">
        <v>0</v>
      </c>
      <c r="H43" s="309">
        <v>0</v>
      </c>
      <c r="I43" s="309"/>
      <c r="J43" s="309">
        <f t="shared" si="0"/>
        <v>0</v>
      </c>
    </row>
    <row r="44" spans="1:10" ht="15" customHeight="1">
      <c r="A44" s="306" t="s">
        <v>544</v>
      </c>
      <c r="B44" s="310" t="s">
        <v>525</v>
      </c>
      <c r="C44" s="308"/>
      <c r="D44" s="308"/>
      <c r="E44" s="308">
        <v>0</v>
      </c>
      <c r="F44" s="308">
        <v>0</v>
      </c>
      <c r="G44" s="308">
        <v>0</v>
      </c>
      <c r="H44" s="308">
        <v>0</v>
      </c>
      <c r="I44" s="308"/>
      <c r="J44" s="308">
        <f t="shared" si="0"/>
        <v>0</v>
      </c>
    </row>
    <row r="45" spans="1:10" ht="15" customHeight="1">
      <c r="A45" s="306" t="s">
        <v>545</v>
      </c>
      <c r="B45" s="310" t="s">
        <v>546</v>
      </c>
      <c r="C45" s="308"/>
      <c r="D45" s="308"/>
      <c r="E45" s="308">
        <v>0</v>
      </c>
      <c r="F45" s="308">
        <v>0</v>
      </c>
      <c r="G45" s="308">
        <v>0</v>
      </c>
      <c r="H45" s="308">
        <v>0</v>
      </c>
      <c r="I45" s="308"/>
      <c r="J45" s="308">
        <f t="shared" si="0"/>
        <v>0</v>
      </c>
    </row>
    <row r="46" spans="1:10" ht="15" customHeight="1">
      <c r="A46" s="306" t="s">
        <v>547</v>
      </c>
      <c r="B46" s="310" t="s">
        <v>548</v>
      </c>
      <c r="C46" s="309"/>
      <c r="D46" s="309"/>
      <c r="E46" s="309">
        <v>0</v>
      </c>
      <c r="F46" s="309">
        <v>0</v>
      </c>
      <c r="G46" s="309">
        <v>0</v>
      </c>
      <c r="H46" s="309">
        <v>0</v>
      </c>
      <c r="I46" s="309"/>
      <c r="J46" s="309">
        <f t="shared" si="0"/>
        <v>0</v>
      </c>
    </row>
    <row r="47" spans="1:10" ht="30.75" customHeight="1">
      <c r="A47" s="306" t="s">
        <v>180</v>
      </c>
      <c r="B47" s="307" t="s">
        <v>549</v>
      </c>
      <c r="C47" s="308"/>
      <c r="D47" s="308"/>
      <c r="E47" s="308">
        <f>E34-E39</f>
        <v>13.394</v>
      </c>
      <c r="F47" s="308">
        <f>F34-F39</f>
        <v>22.3</v>
      </c>
      <c r="G47" s="308">
        <f>G34-G39</f>
        <v>22.3</v>
      </c>
      <c r="H47" s="308">
        <f>H34-H39</f>
        <v>22.3</v>
      </c>
      <c r="I47" s="308"/>
      <c r="J47" s="308">
        <f t="shared" si="0"/>
        <v>80.294</v>
      </c>
    </row>
    <row r="48" spans="1:10" ht="30.75" customHeight="1">
      <c r="A48" s="306" t="s">
        <v>181</v>
      </c>
      <c r="B48" s="307" t="s">
        <v>550</v>
      </c>
      <c r="C48" s="308"/>
      <c r="D48" s="308"/>
      <c r="E48" s="308">
        <f>E49-E50</f>
        <v>0</v>
      </c>
      <c r="F48" s="308">
        <f>F49-F50</f>
        <v>0</v>
      </c>
      <c r="G48" s="308">
        <f>G49-G50</f>
        <v>0</v>
      </c>
      <c r="H48" s="308">
        <f>H49-H50</f>
        <v>0</v>
      </c>
      <c r="I48" s="308"/>
      <c r="J48" s="308">
        <f t="shared" si="0"/>
        <v>0</v>
      </c>
    </row>
    <row r="49" spans="1:10" ht="15" customHeight="1">
      <c r="A49" s="306" t="s">
        <v>182</v>
      </c>
      <c r="B49" s="307" t="s">
        <v>533</v>
      </c>
      <c r="C49" s="308"/>
      <c r="D49" s="308"/>
      <c r="E49" s="308">
        <v>0</v>
      </c>
      <c r="F49" s="308">
        <v>0</v>
      </c>
      <c r="G49" s="308">
        <v>0</v>
      </c>
      <c r="H49" s="308">
        <v>0</v>
      </c>
      <c r="I49" s="308"/>
      <c r="J49" s="308">
        <f t="shared" si="0"/>
        <v>0</v>
      </c>
    </row>
    <row r="50" spans="1:10" ht="15" customHeight="1">
      <c r="A50" s="306" t="s">
        <v>183</v>
      </c>
      <c r="B50" s="307" t="s">
        <v>538</v>
      </c>
      <c r="C50" s="308"/>
      <c r="D50" s="308"/>
      <c r="E50" s="308">
        <v>0</v>
      </c>
      <c r="F50" s="308">
        <v>0</v>
      </c>
      <c r="G50" s="308">
        <v>0</v>
      </c>
      <c r="H50" s="308">
        <v>0</v>
      </c>
      <c r="I50" s="308"/>
      <c r="J50" s="308">
        <f t="shared" si="0"/>
        <v>0</v>
      </c>
    </row>
    <row r="51" spans="1:10" ht="30.75" customHeight="1">
      <c r="A51" s="306" t="s">
        <v>551</v>
      </c>
      <c r="B51" s="307" t="s">
        <v>552</v>
      </c>
      <c r="C51" s="309"/>
      <c r="D51" s="309"/>
      <c r="E51" s="309">
        <f>E49-E50</f>
        <v>0</v>
      </c>
      <c r="F51" s="309">
        <f>F49-F50</f>
        <v>0</v>
      </c>
      <c r="G51" s="309">
        <f>G49-G50</f>
        <v>0</v>
      </c>
      <c r="H51" s="309">
        <f>H49-H50</f>
        <v>0</v>
      </c>
      <c r="I51" s="309"/>
      <c r="J51" s="309">
        <f t="shared" si="0"/>
        <v>0</v>
      </c>
    </row>
    <row r="52" spans="1:10" ht="30.75" customHeight="1">
      <c r="A52" s="306" t="s">
        <v>553</v>
      </c>
      <c r="B52" s="307" t="s">
        <v>554</v>
      </c>
      <c r="C52" s="309"/>
      <c r="D52" s="309"/>
      <c r="E52" s="309">
        <v>0</v>
      </c>
      <c r="F52" s="309">
        <v>0</v>
      </c>
      <c r="G52" s="309">
        <v>0</v>
      </c>
      <c r="H52" s="309">
        <v>0</v>
      </c>
      <c r="I52" s="309"/>
      <c r="J52" s="309">
        <f t="shared" si="0"/>
        <v>0</v>
      </c>
    </row>
    <row r="53" spans="1:10" ht="15" customHeight="1">
      <c r="A53" s="306" t="s">
        <v>555</v>
      </c>
      <c r="B53" s="307" t="s">
        <v>533</v>
      </c>
      <c r="C53" s="309"/>
      <c r="D53" s="309"/>
      <c r="E53" s="309">
        <v>0</v>
      </c>
      <c r="F53" s="309">
        <v>0</v>
      </c>
      <c r="G53" s="309">
        <v>0</v>
      </c>
      <c r="H53" s="309">
        <v>0</v>
      </c>
      <c r="I53" s="309"/>
      <c r="J53" s="309">
        <f t="shared" si="0"/>
        <v>0</v>
      </c>
    </row>
    <row r="54" spans="1:10" ht="15" customHeight="1">
      <c r="A54" s="306" t="s">
        <v>556</v>
      </c>
      <c r="B54" s="310" t="s">
        <v>557</v>
      </c>
      <c r="C54" s="309"/>
      <c r="D54" s="309"/>
      <c r="E54" s="309">
        <v>0</v>
      </c>
      <c r="F54" s="309">
        <v>0</v>
      </c>
      <c r="G54" s="309">
        <v>0</v>
      </c>
      <c r="H54" s="309">
        <v>0</v>
      </c>
      <c r="I54" s="309"/>
      <c r="J54" s="309">
        <f t="shared" si="0"/>
        <v>0</v>
      </c>
    </row>
    <row r="55" spans="1:10" ht="15" customHeight="1">
      <c r="A55" s="306" t="s">
        <v>558</v>
      </c>
      <c r="B55" s="310" t="s">
        <v>559</v>
      </c>
      <c r="C55" s="309"/>
      <c r="D55" s="309"/>
      <c r="E55" s="309">
        <v>0</v>
      </c>
      <c r="F55" s="309">
        <v>0</v>
      </c>
      <c r="G55" s="309">
        <v>0</v>
      </c>
      <c r="H55" s="309">
        <v>0</v>
      </c>
      <c r="I55" s="309"/>
      <c r="J55" s="309">
        <f t="shared" si="0"/>
        <v>0</v>
      </c>
    </row>
    <row r="56" spans="1:10" ht="15" customHeight="1">
      <c r="A56" s="306" t="s">
        <v>560</v>
      </c>
      <c r="B56" s="307" t="s">
        <v>538</v>
      </c>
      <c r="C56" s="309"/>
      <c r="D56" s="309"/>
      <c r="E56" s="309">
        <v>0</v>
      </c>
      <c r="F56" s="309">
        <v>0</v>
      </c>
      <c r="G56" s="309">
        <v>0</v>
      </c>
      <c r="H56" s="309">
        <v>0</v>
      </c>
      <c r="I56" s="309"/>
      <c r="J56" s="309">
        <f t="shared" si="0"/>
        <v>0</v>
      </c>
    </row>
    <row r="57" spans="1:10" ht="30.75" customHeight="1">
      <c r="A57" s="306" t="s">
        <v>561</v>
      </c>
      <c r="B57" s="310" t="s">
        <v>562</v>
      </c>
      <c r="C57" s="309"/>
      <c r="D57" s="309"/>
      <c r="E57" s="309">
        <v>0</v>
      </c>
      <c r="F57" s="309">
        <v>0</v>
      </c>
      <c r="G57" s="309">
        <v>0</v>
      </c>
      <c r="H57" s="309">
        <v>0</v>
      </c>
      <c r="I57" s="309"/>
      <c r="J57" s="309">
        <f t="shared" si="0"/>
        <v>0</v>
      </c>
    </row>
    <row r="58" spans="1:10" ht="30.75" customHeight="1">
      <c r="A58" s="306" t="s">
        <v>563</v>
      </c>
      <c r="B58" s="307" t="s">
        <v>564</v>
      </c>
      <c r="C58" s="309"/>
      <c r="D58" s="309"/>
      <c r="E58" s="309">
        <v>0</v>
      </c>
      <c r="F58" s="309">
        <v>0</v>
      </c>
      <c r="G58" s="309">
        <v>0</v>
      </c>
      <c r="H58" s="309">
        <v>0</v>
      </c>
      <c r="I58" s="309"/>
      <c r="J58" s="309">
        <f t="shared" si="0"/>
        <v>0</v>
      </c>
    </row>
    <row r="59" spans="1:10" ht="15" customHeight="1">
      <c r="A59" s="306" t="s">
        <v>565</v>
      </c>
      <c r="B59" s="307" t="s">
        <v>566</v>
      </c>
      <c r="C59" s="309"/>
      <c r="D59" s="309"/>
      <c r="E59" s="309">
        <f>E33+E51</f>
        <v>13.394</v>
      </c>
      <c r="F59" s="309">
        <f>F33+F51</f>
        <v>22.3</v>
      </c>
      <c r="G59" s="309">
        <f>G33+G51</f>
        <v>22.3</v>
      </c>
      <c r="H59" s="309">
        <f>H33+H51</f>
        <v>22.3</v>
      </c>
      <c r="I59" s="309"/>
      <c r="J59" s="309">
        <f t="shared" si="0"/>
        <v>80.294</v>
      </c>
    </row>
    <row r="60" spans="1:10" ht="15" customHeight="1">
      <c r="A60" s="306" t="s">
        <v>567</v>
      </c>
      <c r="B60" s="307" t="s">
        <v>568</v>
      </c>
      <c r="C60" s="309"/>
      <c r="D60" s="309"/>
      <c r="E60" s="309">
        <v>0</v>
      </c>
      <c r="F60" s="309">
        <v>0</v>
      </c>
      <c r="G60" s="309">
        <v>0</v>
      </c>
      <c r="H60" s="309">
        <v>0</v>
      </c>
      <c r="I60" s="309"/>
      <c r="J60" s="309">
        <f t="shared" si="0"/>
        <v>0</v>
      </c>
    </row>
    <row r="61" spans="1:10" ht="30.75" customHeight="1">
      <c r="A61" s="306" t="s">
        <v>569</v>
      </c>
      <c r="B61" s="310" t="s">
        <v>570</v>
      </c>
      <c r="C61" s="309"/>
      <c r="D61" s="309"/>
      <c r="E61" s="309">
        <v>0</v>
      </c>
      <c r="F61" s="309">
        <v>0</v>
      </c>
      <c r="G61" s="309">
        <v>0</v>
      </c>
      <c r="H61" s="309">
        <v>0</v>
      </c>
      <c r="I61" s="309"/>
      <c r="J61" s="309">
        <f t="shared" si="0"/>
        <v>0</v>
      </c>
    </row>
    <row r="62" spans="1:10" ht="30.75" customHeight="1">
      <c r="A62" s="306" t="s">
        <v>571</v>
      </c>
      <c r="B62" s="310" t="s">
        <v>572</v>
      </c>
      <c r="C62" s="309"/>
      <c r="D62" s="309"/>
      <c r="E62" s="309">
        <v>0</v>
      </c>
      <c r="F62" s="309">
        <v>0</v>
      </c>
      <c r="G62" s="309">
        <v>0</v>
      </c>
      <c r="H62" s="309">
        <v>0</v>
      </c>
      <c r="I62" s="309"/>
      <c r="J62" s="309">
        <f t="shared" si="0"/>
        <v>0</v>
      </c>
    </row>
    <row r="63" spans="1:10" ht="30.75" customHeight="1">
      <c r="A63" s="306" t="s">
        <v>573</v>
      </c>
      <c r="B63" s="310" t="s">
        <v>574</v>
      </c>
      <c r="C63" s="309"/>
      <c r="D63" s="309"/>
      <c r="E63" s="309">
        <v>0</v>
      </c>
      <c r="F63" s="309">
        <v>0</v>
      </c>
      <c r="G63" s="309">
        <v>0</v>
      </c>
      <c r="H63" s="309">
        <v>0</v>
      </c>
      <c r="I63" s="309"/>
      <c r="J63" s="309">
        <f t="shared" si="0"/>
        <v>0</v>
      </c>
    </row>
    <row r="64" spans="1:10" ht="30.75" customHeight="1">
      <c r="A64" s="306" t="s">
        <v>575</v>
      </c>
      <c r="B64" s="310" t="s">
        <v>576</v>
      </c>
      <c r="C64" s="309"/>
      <c r="D64" s="309"/>
      <c r="E64" s="309">
        <v>0</v>
      </c>
      <c r="F64" s="309">
        <v>0</v>
      </c>
      <c r="G64" s="309">
        <v>0</v>
      </c>
      <c r="H64" s="309">
        <v>0</v>
      </c>
      <c r="I64" s="309"/>
      <c r="J64" s="309">
        <f t="shared" si="0"/>
        <v>0</v>
      </c>
    </row>
    <row r="65" spans="1:10" ht="15" customHeight="1">
      <c r="A65" s="306" t="s">
        <v>577</v>
      </c>
      <c r="B65" s="307" t="s">
        <v>566</v>
      </c>
      <c r="C65" s="309"/>
      <c r="D65" s="309"/>
      <c r="E65" s="309">
        <f>E59</f>
        <v>13.394</v>
      </c>
      <c r="F65" s="309">
        <f>F59</f>
        <v>22.3</v>
      </c>
      <c r="G65" s="309">
        <f>G59</f>
        <v>22.3</v>
      </c>
      <c r="H65" s="309">
        <f>H59</f>
        <v>22.3</v>
      </c>
      <c r="I65" s="309"/>
      <c r="J65" s="309">
        <f t="shared" si="0"/>
        <v>80.294</v>
      </c>
    </row>
    <row r="66" spans="1:10" ht="15" customHeight="1">
      <c r="A66" s="306" t="s">
        <v>578</v>
      </c>
      <c r="B66" s="307" t="s">
        <v>579</v>
      </c>
      <c r="C66" s="309"/>
      <c r="D66" s="309"/>
      <c r="E66" s="309">
        <f aca="true" t="shared" si="1" ref="E66:H67">E65</f>
        <v>13.394</v>
      </c>
      <c r="F66" s="309">
        <f t="shared" si="1"/>
        <v>22.3</v>
      </c>
      <c r="G66" s="309">
        <f t="shared" si="1"/>
        <v>22.3</v>
      </c>
      <c r="H66" s="309">
        <f t="shared" si="1"/>
        <v>22.3</v>
      </c>
      <c r="I66" s="309"/>
      <c r="J66" s="309">
        <f t="shared" si="0"/>
        <v>80.294</v>
      </c>
    </row>
    <row r="67" spans="1:10" ht="30.75" customHeight="1">
      <c r="A67" s="306" t="s">
        <v>580</v>
      </c>
      <c r="B67" s="310" t="s">
        <v>581</v>
      </c>
      <c r="C67" s="309"/>
      <c r="D67" s="309"/>
      <c r="E67" s="309">
        <f t="shared" si="1"/>
        <v>13.394</v>
      </c>
      <c r="F67" s="309">
        <f t="shared" si="1"/>
        <v>22.3</v>
      </c>
      <c r="G67" s="309">
        <f t="shared" si="1"/>
        <v>22.3</v>
      </c>
      <c r="H67" s="309">
        <f t="shared" si="1"/>
        <v>22.3</v>
      </c>
      <c r="I67" s="309"/>
      <c r="J67" s="309">
        <f t="shared" si="0"/>
        <v>80.294</v>
      </c>
    </row>
    <row r="68" spans="1:10" ht="15" customHeight="1">
      <c r="A68" s="306" t="s">
        <v>582</v>
      </c>
      <c r="B68" s="307" t="s">
        <v>583</v>
      </c>
      <c r="C68" s="309"/>
      <c r="D68" s="309"/>
      <c r="E68" s="309">
        <v>0</v>
      </c>
      <c r="F68" s="309">
        <v>0</v>
      </c>
      <c r="G68" s="309">
        <v>0</v>
      </c>
      <c r="H68" s="309">
        <v>0</v>
      </c>
      <c r="I68" s="309"/>
      <c r="J68" s="309">
        <f t="shared" si="0"/>
        <v>0</v>
      </c>
    </row>
    <row r="69" spans="1:10" ht="15" customHeight="1">
      <c r="A69" s="306" t="s">
        <v>584</v>
      </c>
      <c r="B69" s="307" t="s">
        <v>585</v>
      </c>
      <c r="C69" s="309"/>
      <c r="D69" s="309"/>
      <c r="E69" s="309">
        <v>0</v>
      </c>
      <c r="F69" s="309">
        <v>0</v>
      </c>
      <c r="G69" s="309">
        <v>0</v>
      </c>
      <c r="H69" s="309">
        <v>0</v>
      </c>
      <c r="I69" s="309"/>
      <c r="J69" s="309">
        <f t="shared" si="0"/>
        <v>0</v>
      </c>
    </row>
    <row r="70" spans="1:2" ht="15" customHeight="1">
      <c r="A70" s="313" t="s">
        <v>586</v>
      </c>
      <c r="B70"/>
    </row>
    <row r="71" spans="1:2" ht="15" customHeight="1">
      <c r="A71" s="313" t="s">
        <v>587</v>
      </c>
      <c r="B71"/>
    </row>
  </sheetData>
  <sheetProtection selectLockedCells="1" selectUnlockedCells="1"/>
  <mergeCells count="1">
    <mergeCell ref="B4:J4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Roman,Обычный"&amp;A</oddHeader>
    <oddFooter>&amp;C&amp;"Times New Roman,Обычный"Страница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R27"/>
  <sheetViews>
    <sheetView view="pageBreakPreview" zoomScale="75" zoomScaleNormal="75" zoomScaleSheetLayoutView="75" zoomScalePageLayoutView="0" workbookViewId="0" topLeftCell="A1">
      <selection activeCell="P12" sqref="P12"/>
    </sheetView>
  </sheetViews>
  <sheetFormatPr defaultColWidth="1.1015625" defaultRowHeight="15"/>
  <cols>
    <col min="1" max="1" width="6" style="1" customWidth="1"/>
    <col min="2" max="2" width="44.3984375" style="1" customWidth="1"/>
    <col min="3" max="3" width="7.5" style="1" customWidth="1"/>
    <col min="4" max="4" width="6.69921875" style="1" customWidth="1"/>
    <col min="5" max="6" width="6.09765625" style="1" customWidth="1"/>
    <col min="7" max="8" width="6.69921875" style="1" customWidth="1"/>
    <col min="9" max="9" width="7.5" style="1" customWidth="1"/>
    <col min="10" max="10" width="10.59765625" style="1" customWidth="1"/>
    <col min="11" max="11" width="14.8984375" style="1" customWidth="1"/>
    <col min="12" max="13" width="6.69921875" style="1" customWidth="1"/>
    <col min="14" max="14" width="8.19921875" style="1" customWidth="1"/>
    <col min="15" max="15" width="8" style="1" customWidth="1"/>
    <col min="16" max="16" width="8.19921875" style="1" customWidth="1"/>
    <col min="17" max="17" width="9.8984375" style="1" customWidth="1"/>
    <col min="18" max="18" width="8.5" style="1" customWidth="1"/>
    <col min="19" max="19" width="12" style="1" customWidth="1"/>
    <col min="20" max="20" width="5.69921875" style="1" customWidth="1"/>
    <col min="21" max="22" width="6.09765625" style="1" customWidth="1"/>
    <col min="23" max="23" width="7.5" style="1" customWidth="1"/>
    <col min="24" max="24" width="8.09765625" style="1" customWidth="1"/>
    <col min="25" max="25" width="7.5" style="1" customWidth="1"/>
    <col min="26" max="26" width="8.3984375" style="1" customWidth="1"/>
    <col min="27" max="27" width="9.19921875" style="1" customWidth="1"/>
    <col min="28" max="29" width="0" style="1" hidden="1" customWidth="1"/>
    <col min="30" max="46" width="1.1015625" style="1" customWidth="1"/>
    <col min="47" max="47" width="4.09765625" style="1" customWidth="1"/>
    <col min="48" max="16384" width="1.1015625" style="1" customWidth="1"/>
  </cols>
  <sheetData>
    <row r="1" s="65" customFormat="1" ht="15" customHeight="1">
      <c r="AA1" s="66" t="s">
        <v>81</v>
      </c>
    </row>
    <row r="2" s="65" customFormat="1" ht="15" customHeight="1">
      <c r="AA2" s="66" t="s">
        <v>1</v>
      </c>
    </row>
    <row r="3" s="65" customFormat="1" ht="15" customHeight="1">
      <c r="AA3" s="66" t="s">
        <v>82</v>
      </c>
    </row>
    <row r="4" s="65" customFormat="1" ht="15" customHeight="1">
      <c r="AA4" s="67" t="s">
        <v>83</v>
      </c>
    </row>
    <row r="5" s="68" customFormat="1" ht="6" customHeight="1"/>
    <row r="6" s="69" customFormat="1" ht="18" customHeight="1">
      <c r="AA6" s="70" t="s">
        <v>4</v>
      </c>
    </row>
    <row r="7" s="69" customFormat="1" ht="18" customHeight="1">
      <c r="AA7" s="70" t="s">
        <v>605</v>
      </c>
    </row>
    <row r="8" s="69" customFormat="1" ht="18" customHeight="1">
      <c r="AA8" s="70"/>
    </row>
    <row r="9" s="69" customFormat="1" ht="18" customHeight="1">
      <c r="AA9" s="71" t="s">
        <v>595</v>
      </c>
    </row>
    <row r="10" spans="25:27" s="69" customFormat="1" ht="18" customHeight="1">
      <c r="Y10" s="69" t="s">
        <v>84</v>
      </c>
      <c r="AA10" s="70" t="s">
        <v>5</v>
      </c>
    </row>
    <row r="11" spans="1:29" s="72" customFormat="1" ht="18" customHeight="1">
      <c r="A11" s="342" t="s">
        <v>85</v>
      </c>
      <c r="B11" s="342"/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</row>
    <row r="12" spans="1:252" ht="1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9" s="74" customFormat="1" ht="17.25" customHeight="1">
      <c r="A13" s="343" t="s">
        <v>86</v>
      </c>
      <c r="B13" s="343" t="s">
        <v>87</v>
      </c>
      <c r="C13" s="337" t="s">
        <v>88</v>
      </c>
      <c r="D13" s="337"/>
      <c r="E13" s="337"/>
      <c r="F13" s="337"/>
      <c r="G13" s="337" t="s">
        <v>89</v>
      </c>
      <c r="H13" s="337"/>
      <c r="I13" s="337"/>
      <c r="J13" s="337"/>
      <c r="K13" s="343" t="s">
        <v>90</v>
      </c>
      <c r="L13" s="337" t="s">
        <v>91</v>
      </c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337"/>
      <c r="AA13" s="337"/>
      <c r="AB13" s="337"/>
      <c r="AC13" s="337"/>
    </row>
    <row r="14" spans="1:29" ht="15" customHeight="1">
      <c r="A14" s="343"/>
      <c r="B14" s="343"/>
      <c r="C14" s="343" t="s">
        <v>92</v>
      </c>
      <c r="D14" s="343"/>
      <c r="E14" s="343"/>
      <c r="F14" s="343"/>
      <c r="G14" s="343" t="s">
        <v>92</v>
      </c>
      <c r="H14" s="343"/>
      <c r="I14" s="343"/>
      <c r="J14" s="343"/>
      <c r="K14" s="343"/>
      <c r="L14" s="337" t="s">
        <v>19</v>
      </c>
      <c r="M14" s="337"/>
      <c r="N14" s="337"/>
      <c r="O14" s="337"/>
      <c r="P14" s="337"/>
      <c r="Q14" s="339" t="s">
        <v>20</v>
      </c>
      <c r="R14" s="339" t="s">
        <v>21</v>
      </c>
      <c r="S14" s="340" t="s">
        <v>22</v>
      </c>
      <c r="T14" s="337" t="s">
        <v>19</v>
      </c>
      <c r="U14" s="337"/>
      <c r="V14" s="337"/>
      <c r="W14" s="337"/>
      <c r="X14" s="337"/>
      <c r="Y14" s="339" t="s">
        <v>20</v>
      </c>
      <c r="Z14" s="339" t="s">
        <v>21</v>
      </c>
      <c r="AA14" s="337" t="s">
        <v>22</v>
      </c>
      <c r="AB14"/>
      <c r="AC14"/>
    </row>
    <row r="15" spans="1:29" ht="82.5" customHeight="1">
      <c r="A15" s="343"/>
      <c r="B15" s="343"/>
      <c r="C15" s="341">
        <v>2017</v>
      </c>
      <c r="D15" s="341">
        <v>2018</v>
      </c>
      <c r="E15" s="341">
        <v>2019</v>
      </c>
      <c r="F15" s="339" t="s">
        <v>22</v>
      </c>
      <c r="G15" s="341">
        <v>2017</v>
      </c>
      <c r="H15" s="341">
        <v>2018</v>
      </c>
      <c r="I15" s="341">
        <v>2019</v>
      </c>
      <c r="J15" s="339" t="s">
        <v>22</v>
      </c>
      <c r="K15" s="343"/>
      <c r="L15" s="75" t="s">
        <v>93</v>
      </c>
      <c r="M15" s="75" t="s">
        <v>94</v>
      </c>
      <c r="N15" s="75" t="s">
        <v>95</v>
      </c>
      <c r="O15" s="75" t="s">
        <v>96</v>
      </c>
      <c r="P15" s="75" t="s">
        <v>22</v>
      </c>
      <c r="Q15" s="339"/>
      <c r="R15" s="339"/>
      <c r="S15" s="340"/>
      <c r="T15" s="75" t="s">
        <v>93</v>
      </c>
      <c r="U15" s="75" t="s">
        <v>94</v>
      </c>
      <c r="V15" s="75" t="s">
        <v>95</v>
      </c>
      <c r="W15" s="75" t="s">
        <v>96</v>
      </c>
      <c r="X15" s="75" t="s">
        <v>22</v>
      </c>
      <c r="Y15" s="339"/>
      <c r="Z15" s="339"/>
      <c r="AA15" s="337"/>
      <c r="AB15"/>
      <c r="AC15"/>
    </row>
    <row r="16" spans="1:29" ht="15" customHeight="1">
      <c r="A16" s="343"/>
      <c r="B16" s="343"/>
      <c r="C16" s="341"/>
      <c r="D16" s="341"/>
      <c r="E16" s="341"/>
      <c r="F16" s="339"/>
      <c r="G16" s="341"/>
      <c r="H16" s="341"/>
      <c r="I16" s="341"/>
      <c r="J16" s="339"/>
      <c r="K16" s="73" t="s">
        <v>97</v>
      </c>
      <c r="L16" s="337" t="s">
        <v>97</v>
      </c>
      <c r="M16" s="337"/>
      <c r="N16" s="337"/>
      <c r="O16" s="337"/>
      <c r="P16" s="337"/>
      <c r="Q16" s="337"/>
      <c r="R16" s="337"/>
      <c r="S16" s="337"/>
      <c r="T16" s="337"/>
      <c r="U16" s="337" t="s">
        <v>98</v>
      </c>
      <c r="V16" s="337"/>
      <c r="W16" s="337"/>
      <c r="X16" s="337"/>
      <c r="Y16" s="337"/>
      <c r="Z16" s="337"/>
      <c r="AA16" s="337"/>
      <c r="AB16" s="337"/>
      <c r="AC16" s="337"/>
    </row>
    <row r="17" spans="1:29" ht="46.5" customHeight="1">
      <c r="A17" s="73">
        <v>1</v>
      </c>
      <c r="B17" s="314" t="s">
        <v>588</v>
      </c>
      <c r="C17" s="77" t="s">
        <v>27</v>
      </c>
      <c r="D17" s="77" t="s">
        <v>27</v>
      </c>
      <c r="E17" s="77" t="s">
        <v>27</v>
      </c>
      <c r="F17" s="77" t="s">
        <v>27</v>
      </c>
      <c r="G17" s="77" t="s">
        <v>27</v>
      </c>
      <c r="H17" s="77" t="s">
        <v>27</v>
      </c>
      <c r="I17" s="77" t="s">
        <v>27</v>
      </c>
      <c r="J17" s="77" t="s">
        <v>27</v>
      </c>
      <c r="K17" s="78">
        <f>1_2!Q19</f>
        <v>7.5</v>
      </c>
      <c r="L17" s="79">
        <f>6.5/4</f>
        <v>1.625</v>
      </c>
      <c r="M17" s="79">
        <f>6.5/4</f>
        <v>1.625</v>
      </c>
      <c r="N17" s="79">
        <f>6.5/4</f>
        <v>1.625</v>
      </c>
      <c r="O17" s="79">
        <f>6.5-L17-M17-N17</f>
        <v>1.625</v>
      </c>
      <c r="P17" s="80">
        <f aca="true" t="shared" si="0" ref="P17:P23">SUM(L17:O17)</f>
        <v>6.5</v>
      </c>
      <c r="Q17" s="79">
        <f>1_1!O20</f>
        <v>1</v>
      </c>
      <c r="R17" s="79">
        <f>1_1!P20</f>
        <v>0</v>
      </c>
      <c r="S17" s="80">
        <f>P17+Q17+R17</f>
        <v>7.5</v>
      </c>
      <c r="T17" s="315" t="s">
        <v>27</v>
      </c>
      <c r="U17" s="315" t="s">
        <v>27</v>
      </c>
      <c r="V17" s="315" t="s">
        <v>27</v>
      </c>
      <c r="W17" s="315" t="s">
        <v>27</v>
      </c>
      <c r="X17" s="80">
        <f>SUM(T17:W17)</f>
        <v>0</v>
      </c>
      <c r="Y17" s="315" t="s">
        <v>27</v>
      </c>
      <c r="Z17" s="315" t="s">
        <v>27</v>
      </c>
      <c r="AA17" s="80">
        <v>0</v>
      </c>
      <c r="AC17"/>
    </row>
    <row r="18" spans="1:29" ht="46.5" customHeight="1">
      <c r="A18" s="73">
        <v>2</v>
      </c>
      <c r="B18" s="314" t="s">
        <v>589</v>
      </c>
      <c r="C18" s="77" t="s">
        <v>27</v>
      </c>
      <c r="D18" s="77" t="s">
        <v>27</v>
      </c>
      <c r="E18" s="77" t="s">
        <v>27</v>
      </c>
      <c r="F18" s="77" t="s">
        <v>27</v>
      </c>
      <c r="G18" s="77" t="s">
        <v>27</v>
      </c>
      <c r="H18" s="77" t="s">
        <v>27</v>
      </c>
      <c r="I18" s="77" t="s">
        <v>27</v>
      </c>
      <c r="J18" s="77" t="s">
        <v>27</v>
      </c>
      <c r="K18" s="78">
        <f>1_2!Q20</f>
        <v>4.3</v>
      </c>
      <c r="L18" s="79">
        <f>1/4</f>
        <v>0.25</v>
      </c>
      <c r="M18" s="79">
        <f>1/4</f>
        <v>0.25</v>
      </c>
      <c r="N18" s="79">
        <f>1/4</f>
        <v>0.25</v>
      </c>
      <c r="O18" s="79">
        <f>1-L18-M18-N18</f>
        <v>0.25</v>
      </c>
      <c r="P18" s="80">
        <f t="shared" si="0"/>
        <v>1</v>
      </c>
      <c r="Q18" s="79">
        <f>1_1!O21</f>
        <v>1</v>
      </c>
      <c r="R18" s="79">
        <f>1_1!P21</f>
        <v>2.3</v>
      </c>
      <c r="S18" s="80">
        <f aca="true" t="shared" si="1" ref="S18:S23">P18+Q18+R18</f>
        <v>4.3</v>
      </c>
      <c r="T18" s="315" t="s">
        <v>27</v>
      </c>
      <c r="U18" s="315" t="s">
        <v>27</v>
      </c>
      <c r="V18" s="315" t="s">
        <v>27</v>
      </c>
      <c r="W18" s="315" t="s">
        <v>27</v>
      </c>
      <c r="X18" s="80">
        <f aca="true" t="shared" si="2" ref="X18:X23">SUM(T18:W18)</f>
        <v>0</v>
      </c>
      <c r="Y18" s="315" t="s">
        <v>27</v>
      </c>
      <c r="Z18" s="315" t="s">
        <v>27</v>
      </c>
      <c r="AA18" s="80">
        <v>0</v>
      </c>
      <c r="AC18"/>
    </row>
    <row r="19" spans="1:29" ht="30.75" customHeight="1">
      <c r="A19" s="73">
        <v>3</v>
      </c>
      <c r="B19" s="314" t="s">
        <v>593</v>
      </c>
      <c r="C19" s="77" t="s">
        <v>27</v>
      </c>
      <c r="D19" s="77" t="s">
        <v>27</v>
      </c>
      <c r="E19" s="77" t="s">
        <v>27</v>
      </c>
      <c r="F19" s="77" t="s">
        <v>27</v>
      </c>
      <c r="G19" s="77" t="s">
        <v>27</v>
      </c>
      <c r="H19" s="77" t="s">
        <v>27</v>
      </c>
      <c r="I19" s="77" t="s">
        <v>27</v>
      </c>
      <c r="J19" s="77" t="s">
        <v>27</v>
      </c>
      <c r="K19" s="78">
        <f>1_2!Q21</f>
        <v>0.3</v>
      </c>
      <c r="L19" s="79">
        <v>0</v>
      </c>
      <c r="M19" s="79">
        <v>0</v>
      </c>
      <c r="N19" s="79">
        <v>0</v>
      </c>
      <c r="O19" s="79">
        <v>0</v>
      </c>
      <c r="P19" s="80">
        <f t="shared" si="0"/>
        <v>0</v>
      </c>
      <c r="Q19" s="79">
        <f>1_1!O22</f>
        <v>0.3</v>
      </c>
      <c r="R19" s="79">
        <f>1_1!P22</f>
        <v>0</v>
      </c>
      <c r="S19" s="80">
        <f t="shared" si="1"/>
        <v>0.3</v>
      </c>
      <c r="T19" s="315" t="s">
        <v>27</v>
      </c>
      <c r="U19" s="315" t="s">
        <v>27</v>
      </c>
      <c r="V19" s="315" t="s">
        <v>27</v>
      </c>
      <c r="W19" s="315" t="s">
        <v>27</v>
      </c>
      <c r="X19" s="80">
        <f t="shared" si="2"/>
        <v>0</v>
      </c>
      <c r="Y19" s="315" t="s">
        <v>27</v>
      </c>
      <c r="Z19" s="315" t="s">
        <v>27</v>
      </c>
      <c r="AA19" s="80">
        <v>0</v>
      </c>
      <c r="AC19"/>
    </row>
    <row r="20" spans="1:29" ht="46.5" customHeight="1">
      <c r="A20" s="73">
        <v>4</v>
      </c>
      <c r="B20" s="314" t="s">
        <v>594</v>
      </c>
      <c r="C20" s="77" t="s">
        <v>27</v>
      </c>
      <c r="D20" s="77" t="s">
        <v>27</v>
      </c>
      <c r="E20" s="77" t="s">
        <v>27</v>
      </c>
      <c r="F20" s="77" t="s">
        <v>27</v>
      </c>
      <c r="G20" s="77" t="s">
        <v>27</v>
      </c>
      <c r="H20" s="77" t="s">
        <v>27</v>
      </c>
      <c r="I20" s="77" t="s">
        <v>27</v>
      </c>
      <c r="J20" s="77" t="s">
        <v>27</v>
      </c>
      <c r="K20" s="78">
        <f>1_2!Q22</f>
        <v>3.6</v>
      </c>
      <c r="L20" s="79">
        <v>0</v>
      </c>
      <c r="M20" s="79">
        <v>0</v>
      </c>
      <c r="N20" s="79">
        <v>0</v>
      </c>
      <c r="O20" s="79">
        <f>1_1!O24/1.18</f>
        <v>0</v>
      </c>
      <c r="P20" s="80">
        <f t="shared" si="0"/>
        <v>0</v>
      </c>
      <c r="Q20" s="79">
        <f>1_1!O23</f>
        <v>3.6</v>
      </c>
      <c r="R20" s="79">
        <f>1_1!P23</f>
        <v>0</v>
      </c>
      <c r="S20" s="80">
        <f t="shared" si="1"/>
        <v>3.6</v>
      </c>
      <c r="T20" s="315" t="s">
        <v>27</v>
      </c>
      <c r="U20" s="315" t="s">
        <v>27</v>
      </c>
      <c r="V20" s="315" t="s">
        <v>27</v>
      </c>
      <c r="W20" s="315" t="s">
        <v>27</v>
      </c>
      <c r="X20" s="80">
        <f t="shared" si="2"/>
        <v>0</v>
      </c>
      <c r="Y20" s="315" t="s">
        <v>27</v>
      </c>
      <c r="Z20" s="315" t="s">
        <v>27</v>
      </c>
      <c r="AA20" s="80">
        <v>0</v>
      </c>
      <c r="AC20"/>
    </row>
    <row r="21" spans="1:29" ht="46.5" customHeight="1">
      <c r="A21" s="73">
        <v>5</v>
      </c>
      <c r="B21" s="314" t="s">
        <v>590</v>
      </c>
      <c r="C21" s="77" t="s">
        <v>27</v>
      </c>
      <c r="D21" s="77" t="s">
        <v>27</v>
      </c>
      <c r="E21" s="77" t="s">
        <v>27</v>
      </c>
      <c r="F21" s="77" t="s">
        <v>27</v>
      </c>
      <c r="G21" s="77" t="s">
        <v>27</v>
      </c>
      <c r="H21" s="77" t="s">
        <v>27</v>
      </c>
      <c r="I21" s="77" t="s">
        <v>27</v>
      </c>
      <c r="J21" s="77" t="s">
        <v>27</v>
      </c>
      <c r="K21" s="78">
        <f>1_2!Q23</f>
        <v>1.2</v>
      </c>
      <c r="L21" s="79">
        <v>0</v>
      </c>
      <c r="M21" s="79">
        <v>0</v>
      </c>
      <c r="N21" s="79">
        <v>0</v>
      </c>
      <c r="O21" s="79">
        <v>0</v>
      </c>
      <c r="P21" s="80">
        <f t="shared" si="0"/>
        <v>0</v>
      </c>
      <c r="Q21" s="79">
        <f>1_1!O24</f>
        <v>0</v>
      </c>
      <c r="R21" s="79">
        <f>1_1!P24</f>
        <v>1.2</v>
      </c>
      <c r="S21" s="80">
        <f t="shared" si="1"/>
        <v>1.2</v>
      </c>
      <c r="T21" s="315" t="s">
        <v>27</v>
      </c>
      <c r="U21" s="315" t="s">
        <v>27</v>
      </c>
      <c r="V21" s="315" t="s">
        <v>27</v>
      </c>
      <c r="W21" s="315" t="s">
        <v>27</v>
      </c>
      <c r="X21" s="80">
        <f t="shared" si="2"/>
        <v>0</v>
      </c>
      <c r="Y21" s="315" t="s">
        <v>27</v>
      </c>
      <c r="Z21" s="315" t="s">
        <v>27</v>
      </c>
      <c r="AA21" s="80">
        <v>0</v>
      </c>
      <c r="AC21"/>
    </row>
    <row r="22" spans="1:29" ht="46.5" customHeight="1">
      <c r="A22" s="73">
        <v>6</v>
      </c>
      <c r="B22" s="314" t="s">
        <v>591</v>
      </c>
      <c r="C22" s="77" t="s">
        <v>27</v>
      </c>
      <c r="D22" s="77" t="s">
        <v>27</v>
      </c>
      <c r="E22" s="77" t="s">
        <v>27</v>
      </c>
      <c r="F22" s="77" t="s">
        <v>27</v>
      </c>
      <c r="G22" s="77" t="s">
        <v>27</v>
      </c>
      <c r="H22" s="77" t="s">
        <v>27</v>
      </c>
      <c r="I22" s="77" t="s">
        <v>27</v>
      </c>
      <c r="J22" s="77" t="s">
        <v>27</v>
      </c>
      <c r="K22" s="78">
        <f>1_2!Q24</f>
        <v>3.45</v>
      </c>
      <c r="L22" s="79">
        <v>0</v>
      </c>
      <c r="M22" s="79">
        <v>0</v>
      </c>
      <c r="N22" s="79">
        <v>0</v>
      </c>
      <c r="O22" s="79">
        <v>0</v>
      </c>
      <c r="P22" s="80">
        <f t="shared" si="0"/>
        <v>0</v>
      </c>
      <c r="Q22" s="79">
        <f>1_1!O25</f>
        <v>1.85</v>
      </c>
      <c r="R22" s="79">
        <f>1_1!P25</f>
        <v>1.6</v>
      </c>
      <c r="S22" s="80">
        <f t="shared" si="1"/>
        <v>3.45</v>
      </c>
      <c r="T22" s="315" t="s">
        <v>27</v>
      </c>
      <c r="U22" s="315" t="s">
        <v>27</v>
      </c>
      <c r="V22" s="315" t="s">
        <v>27</v>
      </c>
      <c r="W22" s="315" t="s">
        <v>27</v>
      </c>
      <c r="X22" s="80">
        <f t="shared" si="2"/>
        <v>0</v>
      </c>
      <c r="Y22" s="315" t="s">
        <v>27</v>
      </c>
      <c r="Z22" s="315" t="s">
        <v>27</v>
      </c>
      <c r="AA22" s="80">
        <v>0</v>
      </c>
      <c r="AC22"/>
    </row>
    <row r="23" spans="1:29" ht="46.5" customHeight="1">
      <c r="A23" s="73">
        <v>7</v>
      </c>
      <c r="B23" s="322" t="s">
        <v>592</v>
      </c>
      <c r="C23" s="77" t="s">
        <v>27</v>
      </c>
      <c r="D23" s="77" t="s">
        <v>27</v>
      </c>
      <c r="E23" s="77" t="s">
        <v>27</v>
      </c>
      <c r="F23" s="77" t="s">
        <v>27</v>
      </c>
      <c r="G23" s="77" t="s">
        <v>27</v>
      </c>
      <c r="H23" s="77" t="s">
        <v>27</v>
      </c>
      <c r="I23" s="77" t="s">
        <v>27</v>
      </c>
      <c r="J23" s="77" t="s">
        <v>27</v>
      </c>
      <c r="K23" s="78">
        <f>1_2!Q25</f>
        <v>1.35</v>
      </c>
      <c r="L23" s="79">
        <v>0</v>
      </c>
      <c r="M23" s="79">
        <v>0</v>
      </c>
      <c r="N23" s="79">
        <v>0</v>
      </c>
      <c r="O23" s="79">
        <v>0</v>
      </c>
      <c r="P23" s="80">
        <f t="shared" si="0"/>
        <v>0</v>
      </c>
      <c r="Q23" s="79">
        <f>1_1!O26</f>
        <v>0</v>
      </c>
      <c r="R23" s="79">
        <f>1_1!P26</f>
        <v>1.35</v>
      </c>
      <c r="S23" s="80">
        <f t="shared" si="1"/>
        <v>1.35</v>
      </c>
      <c r="T23" s="315" t="s">
        <v>27</v>
      </c>
      <c r="U23" s="315" t="s">
        <v>27</v>
      </c>
      <c r="V23" s="315" t="s">
        <v>27</v>
      </c>
      <c r="W23" s="315" t="s">
        <v>27</v>
      </c>
      <c r="X23" s="80">
        <f t="shared" si="2"/>
        <v>0</v>
      </c>
      <c r="Y23" s="315" t="s">
        <v>27</v>
      </c>
      <c r="Z23" s="315" t="s">
        <v>27</v>
      </c>
      <c r="AA23" s="80">
        <v>0</v>
      </c>
      <c r="AC23"/>
    </row>
    <row r="24" spans="1:29" ht="32.25" customHeight="1">
      <c r="A24" s="338" t="s">
        <v>99</v>
      </c>
      <c r="B24" s="338"/>
      <c r="C24" s="338"/>
      <c r="D24" s="338"/>
      <c r="E24" s="338"/>
      <c r="F24" s="338"/>
      <c r="G24" s="338"/>
      <c r="H24" s="338"/>
      <c r="I24" s="338"/>
      <c r="J24" s="338"/>
      <c r="K24" s="338"/>
      <c r="S24" s="82"/>
      <c r="T24"/>
      <c r="U24"/>
      <c r="V24"/>
      <c r="W24"/>
      <c r="X24"/>
      <c r="Y24"/>
      <c r="Z24"/>
      <c r="AA24"/>
      <c r="AC24" s="81"/>
    </row>
    <row r="25" spans="1:29" ht="15" customHeight="1">
      <c r="A25" s="83" t="s">
        <v>100</v>
      </c>
      <c r="T25"/>
      <c r="U25"/>
      <c r="V25"/>
      <c r="W25"/>
      <c r="X25"/>
      <c r="Y25"/>
      <c r="Z25"/>
      <c r="AA25"/>
      <c r="AC25" s="84"/>
    </row>
    <row r="26" spans="1:29" ht="15" customHeight="1">
      <c r="A26" s="83" t="s">
        <v>101</v>
      </c>
      <c r="T26"/>
      <c r="U26"/>
      <c r="V26"/>
      <c r="W26"/>
      <c r="X26"/>
      <c r="Y26"/>
      <c r="Z26"/>
      <c r="AA26"/>
      <c r="AC26" s="84"/>
    </row>
    <row r="27" spans="1:29" ht="15" customHeight="1">
      <c r="A27" s="83" t="s">
        <v>102</v>
      </c>
      <c r="T27" s="64" t="s">
        <v>79</v>
      </c>
      <c r="U27" s="64"/>
      <c r="V27" s="64"/>
      <c r="W27" s="64"/>
      <c r="X27" s="64"/>
      <c r="Y27" s="64"/>
      <c r="Z27" s="64"/>
      <c r="AA27" s="64"/>
      <c r="AC27" s="84"/>
    </row>
  </sheetData>
  <sheetProtection selectLockedCells="1" selectUnlockedCells="1"/>
  <mergeCells count="28">
    <mergeCell ref="A11:AC11"/>
    <mergeCell ref="A13:A16"/>
    <mergeCell ref="B13:B16"/>
    <mergeCell ref="C13:F13"/>
    <mergeCell ref="G13:J13"/>
    <mergeCell ref="K13:K15"/>
    <mergeCell ref="L13:AC13"/>
    <mergeCell ref="C14:F14"/>
    <mergeCell ref="G14:J14"/>
    <mergeCell ref="T14:X14"/>
    <mergeCell ref="E15:E16"/>
    <mergeCell ref="F15:F16"/>
    <mergeCell ref="G15:G16"/>
    <mergeCell ref="L14:P14"/>
    <mergeCell ref="H15:H16"/>
    <mergeCell ref="I15:I16"/>
    <mergeCell ref="J15:J16"/>
    <mergeCell ref="L16:T16"/>
    <mergeCell ref="U16:AC16"/>
    <mergeCell ref="A24:K24"/>
    <mergeCell ref="Q14:Q15"/>
    <mergeCell ref="R14:R15"/>
    <mergeCell ref="S14:S15"/>
    <mergeCell ref="Y14:Y15"/>
    <mergeCell ref="Z14:Z15"/>
    <mergeCell ref="AA14:AA15"/>
    <mergeCell ref="C15:C16"/>
    <mergeCell ref="D15:D16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geOrder="overThenDown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IR30"/>
  <sheetViews>
    <sheetView view="pageBreakPreview" zoomScale="75" zoomScaleNormal="75" zoomScaleSheetLayoutView="75" zoomScalePageLayoutView="0" workbookViewId="0" topLeftCell="B4">
      <selection activeCell="S12" sqref="S12:S14"/>
    </sheetView>
  </sheetViews>
  <sheetFormatPr defaultColWidth="12" defaultRowHeight="15"/>
  <cols>
    <col min="1" max="1" width="11.59765625" style="1" customWidth="1"/>
    <col min="2" max="2" width="40.19921875" style="1" customWidth="1"/>
    <col min="3" max="3" width="12.5" style="1" customWidth="1"/>
    <col min="4" max="6" width="8.59765625" style="1" customWidth="1"/>
    <col min="7" max="7" width="10.69921875" style="1" customWidth="1"/>
    <col min="8" max="8" width="8.59765625" style="1" customWidth="1"/>
    <col min="9" max="9" width="10.59765625" style="1" customWidth="1"/>
    <col min="10" max="10" width="8.59765625" style="1" customWidth="1"/>
    <col min="11" max="11" width="10" style="1" customWidth="1"/>
    <col min="12" max="12" width="13.8984375" style="1" customWidth="1"/>
    <col min="13" max="13" width="8.69921875" style="1" customWidth="1"/>
    <col min="14" max="14" width="9.59765625" style="1" customWidth="1"/>
    <col min="15" max="15" width="18.3984375" style="1" customWidth="1"/>
    <col min="16" max="16" width="18.8984375" style="1" customWidth="1"/>
    <col min="17" max="17" width="7.5" style="1" customWidth="1"/>
    <col min="18" max="18" width="8.19921875" style="1" customWidth="1"/>
    <col min="19" max="19" width="35.59765625" style="1" customWidth="1"/>
    <col min="20" max="20" width="1.59765625" style="1" customWidth="1"/>
    <col min="21" max="21" width="0" style="1" hidden="1" customWidth="1"/>
    <col min="22" max="16384" width="12" style="1" customWidth="1"/>
  </cols>
  <sheetData>
    <row r="1" spans="1:252" ht="1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 s="348" t="s">
        <v>103</v>
      </c>
      <c r="R1" s="348"/>
      <c r="S1" s="348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1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 s="348" t="s">
        <v>1</v>
      </c>
      <c r="R2" s="348"/>
      <c r="S2" s="348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15.7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 s="348" t="s">
        <v>2</v>
      </c>
      <c r="Q3" s="348"/>
      <c r="R3" s="348"/>
      <c r="S3" s="348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19" s="86" customFormat="1" ht="40.5" customHeight="1">
      <c r="A4" s="349" t="s">
        <v>104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</row>
    <row r="5" spans="1:252" ht="20.25" customHeight="1">
      <c r="A5"/>
      <c r="B5"/>
      <c r="C5"/>
      <c r="D5"/>
      <c r="E5" s="87"/>
      <c r="F5"/>
      <c r="G5" s="87"/>
      <c r="H5"/>
      <c r="I5" s="87"/>
      <c r="J5"/>
      <c r="K5" s="87"/>
      <c r="L5"/>
      <c r="M5"/>
      <c r="N5"/>
      <c r="O5"/>
      <c r="P5" s="42"/>
      <c r="Q5" s="42"/>
      <c r="R5" s="42"/>
      <c r="S5" s="43" t="s">
        <v>4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ht="20.25" customHeight="1">
      <c r="A6"/>
      <c r="B6"/>
      <c r="C6"/>
      <c r="D6"/>
      <c r="E6" s="87"/>
      <c r="F6"/>
      <c r="G6" s="87"/>
      <c r="H6"/>
      <c r="I6" s="87"/>
      <c r="J6"/>
      <c r="K6" s="87"/>
      <c r="L6"/>
      <c r="M6"/>
      <c r="N6"/>
      <c r="O6"/>
      <c r="P6" s="42"/>
      <c r="Q6" s="42"/>
      <c r="R6" s="42"/>
      <c r="S6" s="43" t="s">
        <v>605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ht="20.25" customHeight="1">
      <c r="A7"/>
      <c r="B7"/>
      <c r="C7"/>
      <c r="D7"/>
      <c r="E7" s="87"/>
      <c r="F7"/>
      <c r="G7" s="87"/>
      <c r="H7"/>
      <c r="I7" s="87"/>
      <c r="J7"/>
      <c r="K7" s="87"/>
      <c r="L7"/>
      <c r="M7"/>
      <c r="N7"/>
      <c r="O7"/>
      <c r="P7" s="42"/>
      <c r="Q7" s="42"/>
      <c r="R7" s="42"/>
      <c r="S7" s="43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ht="20.25" customHeight="1">
      <c r="A8"/>
      <c r="B8"/>
      <c r="C8"/>
      <c r="D8"/>
      <c r="E8" s="87"/>
      <c r="F8"/>
      <c r="G8" s="87"/>
      <c r="H8"/>
      <c r="I8" s="87"/>
      <c r="J8"/>
      <c r="K8" s="87"/>
      <c r="L8"/>
      <c r="M8"/>
      <c r="N8"/>
      <c r="O8"/>
      <c r="P8" s="42"/>
      <c r="Q8" s="42"/>
      <c r="R8" s="42"/>
      <c r="S8" s="43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ht="20.25" customHeight="1">
      <c r="A9"/>
      <c r="B9"/>
      <c r="C9"/>
      <c r="D9"/>
      <c r="E9" s="87"/>
      <c r="F9"/>
      <c r="G9" s="87"/>
      <c r="H9"/>
      <c r="I9" s="87"/>
      <c r="J9"/>
      <c r="K9" s="87"/>
      <c r="L9"/>
      <c r="M9"/>
      <c r="N9"/>
      <c r="O9"/>
      <c r="P9" s="350" t="s">
        <v>595</v>
      </c>
      <c r="Q9" s="350"/>
      <c r="R9" s="350"/>
      <c r="S9" s="350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ht="20.25" customHeight="1">
      <c r="A10" s="88"/>
      <c r="B10"/>
      <c r="C10"/>
      <c r="D10"/>
      <c r="E10" s="87"/>
      <c r="F10"/>
      <c r="G10" s="87"/>
      <c r="H10"/>
      <c r="I10" s="87"/>
      <c r="J10"/>
      <c r="K10" s="87"/>
      <c r="L10"/>
      <c r="M10"/>
      <c r="N10"/>
      <c r="O10" s="89" t="s">
        <v>6</v>
      </c>
      <c r="P10" s="351" t="s">
        <v>601</v>
      </c>
      <c r="Q10" s="351"/>
      <c r="R10" s="351"/>
      <c r="S10" s="351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ht="15.75" customHeight="1">
      <c r="A11" s="90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 s="64"/>
      <c r="Q11" s="64"/>
      <c r="R11" s="64"/>
      <c r="S11" s="4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ht="33" customHeight="1">
      <c r="A12" s="333" t="s">
        <v>7</v>
      </c>
      <c r="B12" s="333" t="s">
        <v>8</v>
      </c>
      <c r="C12" s="346" t="s">
        <v>105</v>
      </c>
      <c r="D12" s="333" t="s">
        <v>106</v>
      </c>
      <c r="E12" s="333"/>
      <c r="F12" s="333"/>
      <c r="G12" s="333"/>
      <c r="H12" s="333"/>
      <c r="I12" s="333"/>
      <c r="J12" s="333"/>
      <c r="K12" s="333"/>
      <c r="L12" s="347" t="s">
        <v>107</v>
      </c>
      <c r="M12" s="333" t="s">
        <v>108</v>
      </c>
      <c r="N12" s="333"/>
      <c r="O12" s="333"/>
      <c r="P12" s="333"/>
      <c r="Q12" s="333" t="s">
        <v>109</v>
      </c>
      <c r="R12" s="333"/>
      <c r="S12" s="333" t="s">
        <v>110</v>
      </c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ht="47.25" customHeight="1">
      <c r="A13" s="333"/>
      <c r="B13" s="333"/>
      <c r="C13" s="333"/>
      <c r="D13" s="333" t="s">
        <v>111</v>
      </c>
      <c r="E13" s="333"/>
      <c r="F13" s="333">
        <v>2017</v>
      </c>
      <c r="G13" s="333"/>
      <c r="H13" s="333">
        <v>2018</v>
      </c>
      <c r="I13" s="333"/>
      <c r="J13" s="333">
        <v>2019</v>
      </c>
      <c r="K13" s="333"/>
      <c r="L13" s="347"/>
      <c r="M13" s="333" t="s">
        <v>112</v>
      </c>
      <c r="N13" s="333" t="s">
        <v>113</v>
      </c>
      <c r="O13" s="333" t="s">
        <v>114</v>
      </c>
      <c r="P13" s="333"/>
      <c r="Q13" s="333" t="s">
        <v>115</v>
      </c>
      <c r="R13" s="333"/>
      <c r="S13" s="33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ht="83.25" customHeight="1">
      <c r="A14" s="333"/>
      <c r="B14" s="333"/>
      <c r="C14" s="333"/>
      <c r="D14" s="47" t="s">
        <v>116</v>
      </c>
      <c r="E14" s="91" t="s">
        <v>117</v>
      </c>
      <c r="F14" s="47" t="s">
        <v>118</v>
      </c>
      <c r="G14" s="91" t="s">
        <v>117</v>
      </c>
      <c r="H14" s="47" t="s">
        <v>118</v>
      </c>
      <c r="I14" s="91" t="s">
        <v>117</v>
      </c>
      <c r="J14" s="47" t="s">
        <v>118</v>
      </c>
      <c r="K14" s="91" t="s">
        <v>117</v>
      </c>
      <c r="L14" s="347"/>
      <c r="M14" s="333"/>
      <c r="N14" s="333"/>
      <c r="O14" s="47" t="s">
        <v>119</v>
      </c>
      <c r="P14" s="47" t="s">
        <v>120</v>
      </c>
      <c r="Q14" s="91" t="s">
        <v>116</v>
      </c>
      <c r="R14" s="91" t="s">
        <v>117</v>
      </c>
      <c r="S14" s="333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ht="15" customHeight="1">
      <c r="A15" s="92"/>
      <c r="B15" s="93" t="s">
        <v>26</v>
      </c>
      <c r="C15" s="94">
        <f aca="true" t="shared" si="0" ref="C15:G16">C16</f>
        <v>21.700000000000003</v>
      </c>
      <c r="D15" s="94">
        <f t="shared" si="0"/>
        <v>21.700000000000003</v>
      </c>
      <c r="E15" s="94">
        <f t="shared" si="0"/>
        <v>16.82</v>
      </c>
      <c r="F15" s="94">
        <f t="shared" si="0"/>
        <v>7.5</v>
      </c>
      <c r="G15" s="94">
        <f t="shared" si="0"/>
        <v>7.5</v>
      </c>
      <c r="H15" s="94">
        <f aca="true" t="shared" si="1" ref="H15:M16">H16</f>
        <v>7.75</v>
      </c>
      <c r="I15" s="94">
        <f t="shared" si="1"/>
        <v>5.17</v>
      </c>
      <c r="J15" s="94">
        <f t="shared" si="1"/>
        <v>6.449999999999999</v>
      </c>
      <c r="K15" s="94">
        <f t="shared" si="1"/>
        <v>4.15</v>
      </c>
      <c r="L15" s="326">
        <f t="shared" si="1"/>
        <v>9.32</v>
      </c>
      <c r="M15" s="94">
        <f t="shared" si="1"/>
        <v>-4.88</v>
      </c>
      <c r="N15" s="94">
        <f aca="true" t="shared" si="2" ref="N15:N22">M15/L15*100</f>
        <v>-52.36051502145922</v>
      </c>
      <c r="O15" s="95" t="s">
        <v>27</v>
      </c>
      <c r="P15" s="95" t="s">
        <v>27</v>
      </c>
      <c r="Q15" s="95" t="s">
        <v>27</v>
      </c>
      <c r="R15" s="95" t="s">
        <v>27</v>
      </c>
      <c r="S15" s="95" t="s">
        <v>27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ht="30" customHeight="1">
      <c r="A16" s="47" t="s">
        <v>121</v>
      </c>
      <c r="B16" s="49" t="s">
        <v>28</v>
      </c>
      <c r="C16" s="94">
        <f t="shared" si="0"/>
        <v>21.700000000000003</v>
      </c>
      <c r="D16" s="94">
        <f t="shared" si="0"/>
        <v>21.700000000000003</v>
      </c>
      <c r="E16" s="94">
        <f t="shared" si="0"/>
        <v>16.82</v>
      </c>
      <c r="F16" s="94">
        <f t="shared" si="0"/>
        <v>7.5</v>
      </c>
      <c r="G16" s="94">
        <f t="shared" si="0"/>
        <v>7.5</v>
      </c>
      <c r="H16" s="94">
        <f t="shared" si="1"/>
        <v>7.75</v>
      </c>
      <c r="I16" s="94">
        <f t="shared" si="1"/>
        <v>5.17</v>
      </c>
      <c r="J16" s="94">
        <f t="shared" si="1"/>
        <v>6.449999999999999</v>
      </c>
      <c r="K16" s="94">
        <f t="shared" si="1"/>
        <v>4.15</v>
      </c>
      <c r="L16" s="326">
        <f t="shared" si="1"/>
        <v>9.32</v>
      </c>
      <c r="M16" s="94">
        <f t="shared" si="1"/>
        <v>-4.88</v>
      </c>
      <c r="N16" s="94">
        <f t="shared" si="2"/>
        <v>-52.36051502145922</v>
      </c>
      <c r="O16" s="95" t="s">
        <v>27</v>
      </c>
      <c r="P16" s="95" t="s">
        <v>27</v>
      </c>
      <c r="Q16" s="95" t="s">
        <v>27</v>
      </c>
      <c r="R16" s="95" t="s">
        <v>27</v>
      </c>
      <c r="S16" s="95" t="s">
        <v>27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ht="45" customHeight="1">
      <c r="A17" s="53" t="s">
        <v>29</v>
      </c>
      <c r="B17" s="49" t="s">
        <v>30</v>
      </c>
      <c r="C17" s="94">
        <f>SUM(C18:C24)</f>
        <v>21.700000000000003</v>
      </c>
      <c r="D17" s="96">
        <f>SUM(D18:D24)</f>
        <v>21.700000000000003</v>
      </c>
      <c r="E17" s="96">
        <f>SUM(E18:E24)</f>
        <v>16.82</v>
      </c>
      <c r="F17" s="94">
        <f>SUM(F18:F24)</f>
        <v>7.5</v>
      </c>
      <c r="G17" s="94">
        <f>SUM(G18:G24)</f>
        <v>7.5</v>
      </c>
      <c r="H17" s="94">
        <f aca="true" t="shared" si="3" ref="H17:M17">SUM(H18:H24)</f>
        <v>7.75</v>
      </c>
      <c r="I17" s="94">
        <f t="shared" si="3"/>
        <v>5.17</v>
      </c>
      <c r="J17" s="94">
        <f t="shared" si="3"/>
        <v>6.449999999999999</v>
      </c>
      <c r="K17" s="94">
        <f t="shared" si="3"/>
        <v>4.15</v>
      </c>
      <c r="L17" s="326">
        <f t="shared" si="3"/>
        <v>9.32</v>
      </c>
      <c r="M17" s="94">
        <f t="shared" si="3"/>
        <v>-4.88</v>
      </c>
      <c r="N17" s="94">
        <f t="shared" si="2"/>
        <v>-52.36051502145922</v>
      </c>
      <c r="O17" s="95" t="s">
        <v>27</v>
      </c>
      <c r="P17" s="95" t="s">
        <v>27</v>
      </c>
      <c r="Q17" s="95" t="s">
        <v>27</v>
      </c>
      <c r="R17" s="95" t="s">
        <v>27</v>
      </c>
      <c r="S17" s="95" t="s">
        <v>27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19" s="101" customFormat="1" ht="61.5" customHeight="1">
      <c r="A18" s="58" t="s">
        <v>31</v>
      </c>
      <c r="B18" s="314" t="s">
        <v>588</v>
      </c>
      <c r="C18" s="97">
        <f>'[1]1_1'!H20</f>
        <v>7.5</v>
      </c>
      <c r="D18" s="98">
        <f>F18+H18+J18</f>
        <v>7.5</v>
      </c>
      <c r="E18" s="99">
        <f>G18+I18+K18</f>
        <v>7.5</v>
      </c>
      <c r="F18" s="98">
        <f>'[1]1_1'!N20</f>
        <v>6.5</v>
      </c>
      <c r="G18" s="99">
        <f>F18</f>
        <v>6.5</v>
      </c>
      <c r="H18" s="98">
        <f>1_1!O20</f>
        <v>1</v>
      </c>
      <c r="I18" s="323">
        <f>H18</f>
        <v>1</v>
      </c>
      <c r="J18" s="98">
        <f>1_1!P20</f>
        <v>0</v>
      </c>
      <c r="K18" s="99">
        <f>J18</f>
        <v>0</v>
      </c>
      <c r="L18" s="327">
        <v>1</v>
      </c>
      <c r="M18" s="100">
        <f aca="true" t="shared" si="4" ref="M18:M24">E18-D18</f>
        <v>0</v>
      </c>
      <c r="N18" s="327">
        <f t="shared" si="2"/>
        <v>0</v>
      </c>
      <c r="O18" s="95" t="s">
        <v>27</v>
      </c>
      <c r="P18" s="95" t="s">
        <v>27</v>
      </c>
      <c r="Q18" s="95" t="s">
        <v>27</v>
      </c>
      <c r="R18" s="95" t="s">
        <v>27</v>
      </c>
      <c r="S18" s="325" t="s">
        <v>602</v>
      </c>
    </row>
    <row r="19" spans="1:19" s="101" customFormat="1" ht="87" customHeight="1">
      <c r="A19" s="58" t="s">
        <v>33</v>
      </c>
      <c r="B19" s="314" t="s">
        <v>589</v>
      </c>
      <c r="C19" s="97">
        <f>'[1]1_1'!H21</f>
        <v>4.3</v>
      </c>
      <c r="D19" s="98">
        <f aca="true" t="shared" si="5" ref="D19:E24">F19+H19+J19</f>
        <v>4.3</v>
      </c>
      <c r="E19" s="99">
        <f t="shared" si="5"/>
        <v>1</v>
      </c>
      <c r="F19" s="98">
        <f>'[1]1_1'!N21</f>
        <v>1</v>
      </c>
      <c r="G19" s="99">
        <f aca="true" t="shared" si="6" ref="G19:G24">F19</f>
        <v>1</v>
      </c>
      <c r="H19" s="98">
        <f>1_1!O21</f>
        <v>1</v>
      </c>
      <c r="I19" s="323">
        <v>0</v>
      </c>
      <c r="J19" s="98">
        <f>1_1!P21</f>
        <v>2.3</v>
      </c>
      <c r="K19" s="324">
        <v>0</v>
      </c>
      <c r="L19" s="327">
        <v>0</v>
      </c>
      <c r="M19" s="100">
        <f t="shared" si="4"/>
        <v>-3.3</v>
      </c>
      <c r="N19" s="327">
        <v>0</v>
      </c>
      <c r="O19" s="95" t="s">
        <v>27</v>
      </c>
      <c r="P19" s="95" t="s">
        <v>27</v>
      </c>
      <c r="Q19" s="95" t="s">
        <v>27</v>
      </c>
      <c r="R19" s="95" t="s">
        <v>27</v>
      </c>
      <c r="S19" s="325" t="s">
        <v>603</v>
      </c>
    </row>
    <row r="20" spans="1:19" s="101" customFormat="1" ht="30.75" customHeight="1">
      <c r="A20" s="58" t="s">
        <v>34</v>
      </c>
      <c r="B20" s="314" t="s">
        <v>593</v>
      </c>
      <c r="C20" s="97">
        <f>'[1]1_1'!H22</f>
        <v>0.3</v>
      </c>
      <c r="D20" s="98">
        <f t="shared" si="5"/>
        <v>0.3</v>
      </c>
      <c r="E20" s="99">
        <f t="shared" si="5"/>
        <v>0.8</v>
      </c>
      <c r="F20" s="98">
        <f>'[1]1_1'!N22</f>
        <v>0</v>
      </c>
      <c r="G20" s="99">
        <f t="shared" si="6"/>
        <v>0</v>
      </c>
      <c r="H20" s="98">
        <f>1_1!O22</f>
        <v>0.3</v>
      </c>
      <c r="I20" s="323">
        <v>0.8</v>
      </c>
      <c r="J20" s="98">
        <f>1_1!P22</f>
        <v>0</v>
      </c>
      <c r="K20" s="99">
        <f>J20</f>
        <v>0</v>
      </c>
      <c r="L20" s="327">
        <f>G20+I20+K20</f>
        <v>0.8</v>
      </c>
      <c r="M20" s="100">
        <f t="shared" si="4"/>
        <v>0.5</v>
      </c>
      <c r="N20" s="327">
        <f t="shared" si="2"/>
        <v>62.5</v>
      </c>
      <c r="O20" s="95" t="s">
        <v>27</v>
      </c>
      <c r="P20" s="95" t="s">
        <v>27</v>
      </c>
      <c r="Q20" s="95" t="s">
        <v>27</v>
      </c>
      <c r="R20" s="95" t="s">
        <v>27</v>
      </c>
      <c r="S20" s="325" t="s">
        <v>604</v>
      </c>
    </row>
    <row r="21" spans="1:252" ht="46.5" customHeight="1">
      <c r="A21" s="58" t="s">
        <v>35</v>
      </c>
      <c r="B21" s="314" t="s">
        <v>594</v>
      </c>
      <c r="C21" s="97">
        <f>'[1]1_1'!H23</f>
        <v>3.6</v>
      </c>
      <c r="D21" s="98">
        <f t="shared" si="5"/>
        <v>3.6</v>
      </c>
      <c r="E21" s="99">
        <f t="shared" si="5"/>
        <v>1.52</v>
      </c>
      <c r="F21" s="98">
        <f>'[1]1_1'!N23</f>
        <v>0</v>
      </c>
      <c r="G21" s="99">
        <f t="shared" si="6"/>
        <v>0</v>
      </c>
      <c r="H21" s="98">
        <f>1_1!O23</f>
        <v>3.6</v>
      </c>
      <c r="I21" s="323">
        <v>1.52</v>
      </c>
      <c r="J21" s="98">
        <f>1_1!P23</f>
        <v>0</v>
      </c>
      <c r="K21" s="99">
        <f>J21</f>
        <v>0</v>
      </c>
      <c r="L21" s="327">
        <f>G21+I21+K21</f>
        <v>1.52</v>
      </c>
      <c r="M21" s="102">
        <f t="shared" si="4"/>
        <v>-2.08</v>
      </c>
      <c r="N21" s="327">
        <f t="shared" si="2"/>
        <v>-136.8421052631579</v>
      </c>
      <c r="O21" s="95" t="s">
        <v>27</v>
      </c>
      <c r="P21" s="95" t="s">
        <v>27</v>
      </c>
      <c r="Q21" s="95" t="s">
        <v>27</v>
      </c>
      <c r="R21" s="95" t="s">
        <v>27</v>
      </c>
      <c r="S21" s="325" t="s">
        <v>604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32.25" customHeight="1">
      <c r="A22" s="58" t="s">
        <v>36</v>
      </c>
      <c r="B22" s="314" t="s">
        <v>590</v>
      </c>
      <c r="C22" s="97">
        <f>'[1]1_1'!H24</f>
        <v>1.2</v>
      </c>
      <c r="D22" s="98">
        <f t="shared" si="5"/>
        <v>1.2</v>
      </c>
      <c r="E22" s="99">
        <f t="shared" si="5"/>
        <v>1.2</v>
      </c>
      <c r="F22" s="98">
        <f>'[1]1_1'!N24</f>
        <v>0</v>
      </c>
      <c r="G22" s="99">
        <f t="shared" si="6"/>
        <v>0</v>
      </c>
      <c r="H22" s="98">
        <f>1_1!O24</f>
        <v>0</v>
      </c>
      <c r="I22" s="323">
        <f>H22</f>
        <v>0</v>
      </c>
      <c r="J22" s="98">
        <f>1_1!P24</f>
        <v>1.2</v>
      </c>
      <c r="K22" s="324">
        <f>J22</f>
        <v>1.2</v>
      </c>
      <c r="L22" s="327">
        <f>G22+I22+K22</f>
        <v>1.2</v>
      </c>
      <c r="M22" s="100">
        <f t="shared" si="4"/>
        <v>0</v>
      </c>
      <c r="N22" s="327">
        <f t="shared" si="2"/>
        <v>0</v>
      </c>
      <c r="O22" s="95" t="s">
        <v>27</v>
      </c>
      <c r="P22" s="95" t="s">
        <v>27</v>
      </c>
      <c r="Q22" s="95" t="s">
        <v>27</v>
      </c>
      <c r="R22" s="95" t="s">
        <v>27</v>
      </c>
      <c r="S22" s="95" t="s">
        <v>27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46.5" customHeight="1">
      <c r="A23" s="58" t="s">
        <v>37</v>
      </c>
      <c r="B23" s="314" t="s">
        <v>591</v>
      </c>
      <c r="C23" s="97">
        <f>'[1]1_1'!H25</f>
        <v>3.45</v>
      </c>
      <c r="D23" s="98">
        <f t="shared" si="5"/>
        <v>3.45</v>
      </c>
      <c r="E23" s="99">
        <f t="shared" si="5"/>
        <v>3.45</v>
      </c>
      <c r="F23" s="98">
        <f>'[1]1_1'!N25</f>
        <v>0</v>
      </c>
      <c r="G23" s="99">
        <f t="shared" si="6"/>
        <v>0</v>
      </c>
      <c r="H23" s="98">
        <f>1_1!O25</f>
        <v>1.85</v>
      </c>
      <c r="I23" s="323">
        <f>H23</f>
        <v>1.85</v>
      </c>
      <c r="J23" s="98">
        <f>1_1!P25</f>
        <v>1.6</v>
      </c>
      <c r="K23" s="324">
        <f>J23</f>
        <v>1.6</v>
      </c>
      <c r="L23" s="327">
        <f>G23+I23+K23</f>
        <v>3.45</v>
      </c>
      <c r="M23" s="100">
        <f t="shared" si="4"/>
        <v>0</v>
      </c>
      <c r="N23" s="327">
        <v>0</v>
      </c>
      <c r="O23" s="95" t="s">
        <v>27</v>
      </c>
      <c r="P23" s="95" t="s">
        <v>27</v>
      </c>
      <c r="Q23" s="95" t="s">
        <v>27</v>
      </c>
      <c r="R23" s="95" t="s">
        <v>27</v>
      </c>
      <c r="S23" s="95" t="s">
        <v>27</v>
      </c>
      <c r="T23"/>
      <c r="U23" s="100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46.5" customHeight="1">
      <c r="A24" s="58" t="s">
        <v>38</v>
      </c>
      <c r="B24" s="322" t="s">
        <v>592</v>
      </c>
      <c r="C24" s="97">
        <f>'[1]1_1'!H26</f>
        <v>1.35</v>
      </c>
      <c r="D24" s="98">
        <f t="shared" si="5"/>
        <v>1.35</v>
      </c>
      <c r="E24" s="99">
        <f t="shared" si="5"/>
        <v>1.35</v>
      </c>
      <c r="F24" s="98">
        <f>'[1]1_1'!N26</f>
        <v>0</v>
      </c>
      <c r="G24" s="99">
        <f t="shared" si="6"/>
        <v>0</v>
      </c>
      <c r="H24" s="98">
        <f>1_1!O26</f>
        <v>0</v>
      </c>
      <c r="I24" s="323">
        <f>H24</f>
        <v>0</v>
      </c>
      <c r="J24" s="98">
        <f>1_1!P26</f>
        <v>1.35</v>
      </c>
      <c r="K24" s="324">
        <f>J24</f>
        <v>1.35</v>
      </c>
      <c r="L24" s="327">
        <f>G24+I24+K24</f>
        <v>1.35</v>
      </c>
      <c r="M24" s="100">
        <f t="shared" si="4"/>
        <v>0</v>
      </c>
      <c r="N24" s="327">
        <f>M24/L24*100</f>
        <v>0</v>
      </c>
      <c r="O24" s="95" t="s">
        <v>27</v>
      </c>
      <c r="P24" s="95" t="s">
        <v>27</v>
      </c>
      <c r="Q24" s="95" t="s">
        <v>27</v>
      </c>
      <c r="R24" s="95" t="s">
        <v>27</v>
      </c>
      <c r="S24" s="95" t="s">
        <v>27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19" ht="15" customHeight="1">
      <c r="A25" s="103"/>
      <c r="B25" s="344" t="s">
        <v>122</v>
      </c>
      <c r="C25" s="344"/>
      <c r="D25" s="34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/>
    </row>
    <row r="26" spans="1:19" ht="15.75" customHeight="1">
      <c r="A26" s="103"/>
      <c r="B26" s="338" t="s">
        <v>123</v>
      </c>
      <c r="C26" s="338"/>
      <c r="D26" s="338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/>
    </row>
    <row r="27" spans="1:19" ht="15" customHeight="1">
      <c r="A27" s="103"/>
      <c r="B27" s="338" t="s">
        <v>124</v>
      </c>
      <c r="C27" s="338"/>
      <c r="D27" s="338"/>
      <c r="E27" s="338"/>
      <c r="F27" s="338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4"/>
    </row>
    <row r="28" spans="1:19" ht="15" customHeight="1">
      <c r="A28" s="103"/>
      <c r="B28" s="338" t="s">
        <v>125</v>
      </c>
      <c r="C28" s="338"/>
      <c r="D28" s="338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</row>
    <row r="29" spans="1:19" ht="15" customHeight="1">
      <c r="A29" s="104"/>
      <c r="B29" s="345" t="s">
        <v>126</v>
      </c>
      <c r="C29" s="345"/>
      <c r="D29" s="345"/>
      <c r="E29" s="345"/>
      <c r="F29" s="345"/>
      <c r="G29" s="345"/>
      <c r="H29" s="345"/>
      <c r="I29" s="345"/>
      <c r="J29" s="345"/>
      <c r="K29" s="345"/>
      <c r="L29" s="345"/>
      <c r="M29" s="345"/>
      <c r="N29" s="345"/>
      <c r="O29" s="345"/>
      <c r="P29" s="104"/>
      <c r="Q29" s="104"/>
      <c r="R29" s="104"/>
      <c r="S29" s="103"/>
    </row>
    <row r="30" spans="1:19" ht="15" customHeight="1">
      <c r="A30" s="104"/>
      <c r="B30" s="64" t="s">
        <v>79</v>
      </c>
      <c r="C30" s="64"/>
      <c r="D30" s="64"/>
      <c r="E30" s="64"/>
      <c r="F30" s="64"/>
      <c r="G30" s="64"/>
      <c r="H30" s="64"/>
      <c r="I30" s="64" t="s">
        <v>80</v>
      </c>
      <c r="J30" s="64"/>
      <c r="K30" s="104"/>
      <c r="L30" s="104"/>
      <c r="M30" s="104"/>
      <c r="N30" s="104"/>
      <c r="O30" s="104"/>
      <c r="P30" s="104"/>
      <c r="Q30" s="104"/>
      <c r="R30" s="104"/>
      <c r="S30" s="104"/>
    </row>
  </sheetData>
  <sheetProtection selectLockedCells="1" selectUnlockedCells="1"/>
  <mergeCells count="27">
    <mergeCell ref="Q1:S1"/>
    <mergeCell ref="Q2:S2"/>
    <mergeCell ref="P3:S3"/>
    <mergeCell ref="A4:S4"/>
    <mergeCell ref="P9:S9"/>
    <mergeCell ref="P10:S10"/>
    <mergeCell ref="A12:A14"/>
    <mergeCell ref="B12:B14"/>
    <mergeCell ref="C12:C14"/>
    <mergeCell ref="D12:K12"/>
    <mergeCell ref="L12:L14"/>
    <mergeCell ref="M12:P12"/>
    <mergeCell ref="O13:P13"/>
    <mergeCell ref="S12:S14"/>
    <mergeCell ref="D13:E13"/>
    <mergeCell ref="F13:G13"/>
    <mergeCell ref="H13:I13"/>
    <mergeCell ref="J13:K13"/>
    <mergeCell ref="M13:M14"/>
    <mergeCell ref="N13:N14"/>
    <mergeCell ref="Q13:R13"/>
    <mergeCell ref="B25:D25"/>
    <mergeCell ref="B26:D26"/>
    <mergeCell ref="B27:F27"/>
    <mergeCell ref="B28:D28"/>
    <mergeCell ref="B29:O29"/>
    <mergeCell ref="Q12:R12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landscape" pageOrder="overThenDown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28"/>
  <sheetViews>
    <sheetView view="pageBreakPreview" zoomScale="75" zoomScaleNormal="75" zoomScaleSheetLayoutView="75" zoomScalePageLayoutView="0" workbookViewId="0" topLeftCell="E1">
      <selection activeCell="AB6" sqref="AB6"/>
    </sheetView>
  </sheetViews>
  <sheetFormatPr defaultColWidth="12" defaultRowHeight="15"/>
  <cols>
    <col min="1" max="1" width="3.59765625" style="1" customWidth="1"/>
    <col min="2" max="2" width="44.3984375" style="1" customWidth="1"/>
    <col min="3" max="3" width="6.69921875" style="1" customWidth="1"/>
    <col min="4" max="4" width="12.5" style="1" customWidth="1"/>
    <col min="5" max="5" width="11.3984375" style="1" customWidth="1"/>
    <col min="6" max="6" width="6.69921875" style="1" customWidth="1"/>
    <col min="7" max="7" width="4.09765625" style="1" customWidth="1"/>
    <col min="8" max="8" width="8.3984375" style="1" customWidth="1"/>
    <col min="9" max="9" width="0" style="1" hidden="1" customWidth="1"/>
    <col min="10" max="11" width="5.69921875" style="1" customWidth="1"/>
    <col min="12" max="13" width="6.69921875" style="1" customWidth="1"/>
    <col min="14" max="14" width="9.59765625" style="1" customWidth="1"/>
    <col min="15" max="18" width="6.69921875" style="1" customWidth="1"/>
    <col min="19" max="19" width="10.59765625" style="1" customWidth="1"/>
    <col min="20" max="20" width="8.59765625" style="1" customWidth="1"/>
    <col min="21" max="21" width="11.19921875" style="1" customWidth="1"/>
    <col min="22" max="22" width="17.3984375" style="1" customWidth="1"/>
    <col min="23" max="23" width="6.69921875" style="1" customWidth="1"/>
    <col min="24" max="24" width="22.19921875" style="1" customWidth="1"/>
    <col min="25" max="26" width="4.09765625" style="1" customWidth="1"/>
    <col min="27" max="27" width="6.09765625" style="1" customWidth="1"/>
    <col min="28" max="28" width="9.59765625" style="1" customWidth="1"/>
    <col min="29" max="16384" width="12" style="1" customWidth="1"/>
  </cols>
  <sheetData>
    <row r="1" spans="1:256" ht="1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 s="105"/>
      <c r="Q1" s="105"/>
      <c r="R1" s="105"/>
      <c r="S1" s="105"/>
      <c r="T1" s="105"/>
      <c r="U1" s="105"/>
      <c r="V1"/>
      <c r="W1"/>
      <c r="X1"/>
      <c r="Y1" s="105"/>
      <c r="Z1" s="105"/>
      <c r="AA1" s="105"/>
      <c r="AB1" s="41" t="s">
        <v>127</v>
      </c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 s="105"/>
      <c r="Q2" s="105"/>
      <c r="R2" s="105"/>
      <c r="S2" s="105"/>
      <c r="T2" s="105"/>
      <c r="U2" s="105"/>
      <c r="V2"/>
      <c r="W2"/>
      <c r="X2"/>
      <c r="Y2" s="105"/>
      <c r="Z2" s="105"/>
      <c r="AA2" s="105"/>
      <c r="AB2" s="41" t="s">
        <v>1</v>
      </c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 s="105"/>
      <c r="Q3" s="105"/>
      <c r="R3" s="105"/>
      <c r="S3" s="105"/>
      <c r="T3" s="105"/>
      <c r="U3" s="105"/>
      <c r="V3"/>
      <c r="W3"/>
      <c r="X3"/>
      <c r="Y3" s="105"/>
      <c r="Z3" s="105"/>
      <c r="AA3" s="105"/>
      <c r="AB3" s="41" t="s">
        <v>2</v>
      </c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8" s="42" customFormat="1" ht="20.25" customHeight="1">
      <c r="A4" s="336" t="s">
        <v>128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</row>
    <row r="5" spans="1:256" ht="20.25" customHeight="1">
      <c r="A5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7"/>
      <c r="Q5" s="107"/>
      <c r="R5" s="107"/>
      <c r="S5" s="107"/>
      <c r="T5" s="107"/>
      <c r="U5" s="107"/>
      <c r="V5" s="108"/>
      <c r="W5" s="108"/>
      <c r="X5" s="108"/>
      <c r="Y5"/>
      <c r="Z5"/>
      <c r="AA5"/>
      <c r="AB5" s="43" t="s">
        <v>4</v>
      </c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0.25" customHeight="1">
      <c r="A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  <c r="Q6" s="107"/>
      <c r="R6" s="107"/>
      <c r="S6" s="107"/>
      <c r="T6" s="107"/>
      <c r="U6" s="107"/>
      <c r="V6" s="108"/>
      <c r="W6" s="108"/>
      <c r="X6" s="108"/>
      <c r="Y6"/>
      <c r="Z6"/>
      <c r="AA6"/>
      <c r="AB6" s="43" t="s">
        <v>605</v>
      </c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0.25" customHeight="1">
      <c r="A7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  <c r="Q7" s="107"/>
      <c r="R7" s="107"/>
      <c r="S7" s="107"/>
      <c r="T7" s="107"/>
      <c r="U7" s="107"/>
      <c r="V7" s="108"/>
      <c r="W7" s="108"/>
      <c r="X7" s="108"/>
      <c r="Y7"/>
      <c r="Z7"/>
      <c r="AA7"/>
      <c r="AB7" s="43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0.25" customHeight="1">
      <c r="A8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7"/>
      <c r="Q8" s="107"/>
      <c r="R8" s="107"/>
      <c r="S8" s="107"/>
      <c r="T8" s="107"/>
      <c r="U8" s="107"/>
      <c r="V8" s="108"/>
      <c r="W8" s="108"/>
      <c r="X8" s="108"/>
      <c r="Y8"/>
      <c r="Z8"/>
      <c r="AA8"/>
      <c r="AB8" s="43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0.25" customHeight="1">
      <c r="A9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7"/>
      <c r="Q9" s="107"/>
      <c r="R9" s="107"/>
      <c r="S9" s="107"/>
      <c r="T9" s="107"/>
      <c r="U9" s="107"/>
      <c r="V9" s="108"/>
      <c r="W9" s="108"/>
      <c r="X9" s="350" t="s">
        <v>595</v>
      </c>
      <c r="Y9" s="350"/>
      <c r="Z9" s="350"/>
      <c r="AA9" s="350"/>
      <c r="AB9" s="350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0.25" customHeight="1">
      <c r="A10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7"/>
      <c r="Q10" s="107"/>
      <c r="R10" s="107"/>
      <c r="S10" s="107"/>
      <c r="T10" s="107"/>
      <c r="U10" s="107"/>
      <c r="V10" s="108"/>
      <c r="W10" s="108"/>
      <c r="X10" s="351" t="s">
        <v>5</v>
      </c>
      <c r="Y10" s="351"/>
      <c r="Z10" s="351"/>
      <c r="AA10" s="351"/>
      <c r="AB10" s="351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 s="105"/>
      <c r="Q11" s="105"/>
      <c r="R11" s="105"/>
      <c r="S11" s="105"/>
      <c r="T11" s="105"/>
      <c r="U11" s="105"/>
      <c r="V11"/>
      <c r="W11"/>
      <c r="X11"/>
      <c r="Y11" s="64"/>
      <c r="Z11" s="64"/>
      <c r="AA11" s="64"/>
      <c r="AB11" s="109" t="s">
        <v>6</v>
      </c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4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8" s="111" customFormat="1" ht="60" customHeight="1">
      <c r="A13" s="359" t="s">
        <v>129</v>
      </c>
      <c r="B13" s="359" t="s">
        <v>130</v>
      </c>
      <c r="C13" s="358" t="s">
        <v>131</v>
      </c>
      <c r="D13" s="359" t="s">
        <v>132</v>
      </c>
      <c r="E13" s="359" t="s">
        <v>133</v>
      </c>
      <c r="F13" s="359"/>
      <c r="G13" s="359"/>
      <c r="H13" s="359"/>
      <c r="I13" s="359" t="s">
        <v>134</v>
      </c>
      <c r="J13" s="359" t="s">
        <v>135</v>
      </c>
      <c r="K13" s="359"/>
      <c r="L13" s="359" t="s">
        <v>136</v>
      </c>
      <c r="M13" s="359"/>
      <c r="N13" s="359"/>
      <c r="O13" s="359"/>
      <c r="P13" s="358" t="s">
        <v>137</v>
      </c>
      <c r="Q13" s="358" t="s">
        <v>138</v>
      </c>
      <c r="R13" s="359" t="s">
        <v>139</v>
      </c>
      <c r="S13" s="359"/>
      <c r="T13" s="359" t="s">
        <v>599</v>
      </c>
      <c r="U13" s="359"/>
      <c r="V13" s="359" t="s">
        <v>140</v>
      </c>
      <c r="W13" s="359"/>
      <c r="X13" s="359"/>
      <c r="Y13" s="359" t="s">
        <v>141</v>
      </c>
      <c r="Z13" s="359"/>
      <c r="AA13" s="359"/>
      <c r="AB13" s="359"/>
    </row>
    <row r="14" spans="1:28" ht="30" customHeight="1">
      <c r="A14" s="359"/>
      <c r="B14" s="359"/>
      <c r="C14" s="358"/>
      <c r="D14" s="359"/>
      <c r="E14" s="359" t="s">
        <v>142</v>
      </c>
      <c r="F14" s="359" t="s">
        <v>143</v>
      </c>
      <c r="G14" s="359" t="s">
        <v>144</v>
      </c>
      <c r="H14" s="359" t="s">
        <v>145</v>
      </c>
      <c r="I14" s="359"/>
      <c r="J14" s="358" t="s">
        <v>146</v>
      </c>
      <c r="K14" s="358" t="s">
        <v>147</v>
      </c>
      <c r="L14" s="358" t="s">
        <v>148</v>
      </c>
      <c r="M14" s="358" t="s">
        <v>149</v>
      </c>
      <c r="N14" s="358" t="s">
        <v>150</v>
      </c>
      <c r="O14" s="358" t="s">
        <v>151</v>
      </c>
      <c r="P14" s="358"/>
      <c r="Q14" s="358"/>
      <c r="R14" s="358" t="s">
        <v>152</v>
      </c>
      <c r="S14" s="358" t="s">
        <v>153</v>
      </c>
      <c r="T14" s="358" t="s">
        <v>154</v>
      </c>
      <c r="U14" s="358" t="s">
        <v>155</v>
      </c>
      <c r="V14" s="359" t="s">
        <v>156</v>
      </c>
      <c r="W14" s="358" t="s">
        <v>157</v>
      </c>
      <c r="X14" s="359" t="s">
        <v>158</v>
      </c>
      <c r="Y14" s="359" t="s">
        <v>159</v>
      </c>
      <c r="Z14" s="359"/>
      <c r="AA14" s="359" t="s">
        <v>160</v>
      </c>
      <c r="AB14" s="359"/>
    </row>
    <row r="15" spans="1:28" ht="147" customHeight="1">
      <c r="A15" s="359"/>
      <c r="B15" s="359"/>
      <c r="C15" s="358"/>
      <c r="D15" s="359"/>
      <c r="E15" s="359"/>
      <c r="F15" s="359"/>
      <c r="G15" s="359"/>
      <c r="H15" s="359"/>
      <c r="I15" s="359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9"/>
      <c r="W15" s="358"/>
      <c r="X15" s="359"/>
      <c r="Y15" s="110" t="s">
        <v>161</v>
      </c>
      <c r="Z15" s="110" t="s">
        <v>162</v>
      </c>
      <c r="AA15" s="110" t="s">
        <v>163</v>
      </c>
      <c r="AB15" s="110" t="s">
        <v>164</v>
      </c>
    </row>
    <row r="16" spans="1:28" ht="36.75" customHeight="1">
      <c r="A16" s="112" t="s">
        <v>165</v>
      </c>
      <c r="B16" s="314" t="s">
        <v>588</v>
      </c>
      <c r="C16" s="339" t="s">
        <v>166</v>
      </c>
      <c r="D16" s="353" t="s">
        <v>597</v>
      </c>
      <c r="E16" s="59" t="s">
        <v>27</v>
      </c>
      <c r="F16" s="59" t="s">
        <v>27</v>
      </c>
      <c r="G16" s="59" t="s">
        <v>27</v>
      </c>
      <c r="H16" s="59" t="s">
        <v>598</v>
      </c>
      <c r="I16" s="59" t="s">
        <v>27</v>
      </c>
      <c r="J16" s="59">
        <f>1_1!E20</f>
        <v>2017</v>
      </c>
      <c r="K16" s="59">
        <f>1_1!F20</f>
        <v>2018</v>
      </c>
      <c r="L16" s="59" t="s">
        <v>27</v>
      </c>
      <c r="M16" s="356" t="s">
        <v>168</v>
      </c>
      <c r="N16" s="356"/>
      <c r="O16" s="356"/>
      <c r="P16" s="59">
        <v>0</v>
      </c>
      <c r="Q16" s="59">
        <v>0</v>
      </c>
      <c r="R16" s="60">
        <f>1_1!H20</f>
        <v>7.5</v>
      </c>
      <c r="S16" s="60" t="s">
        <v>27</v>
      </c>
      <c r="T16" s="113">
        <f>1_1!H20</f>
        <v>7.5</v>
      </c>
      <c r="U16" s="59" t="s">
        <v>27</v>
      </c>
      <c r="V16" s="357" t="s">
        <v>169</v>
      </c>
      <c r="W16" s="59" t="s">
        <v>167</v>
      </c>
      <c r="X16" s="59" t="s">
        <v>27</v>
      </c>
      <c r="Y16" s="59" t="s">
        <v>27</v>
      </c>
      <c r="Z16" s="59" t="s">
        <v>27</v>
      </c>
      <c r="AA16" s="59" t="s">
        <v>27</v>
      </c>
      <c r="AB16" s="59" t="s">
        <v>27</v>
      </c>
    </row>
    <row r="17" spans="1:28" ht="27.75" customHeight="1">
      <c r="A17" s="112" t="s">
        <v>170</v>
      </c>
      <c r="B17" s="314" t="s">
        <v>589</v>
      </c>
      <c r="C17" s="339"/>
      <c r="D17" s="354"/>
      <c r="E17" s="59" t="s">
        <v>27</v>
      </c>
      <c r="F17" s="59" t="s">
        <v>27</v>
      </c>
      <c r="G17" s="59" t="s">
        <v>27</v>
      </c>
      <c r="H17" s="59" t="s">
        <v>27</v>
      </c>
      <c r="I17" s="59" t="s">
        <v>27</v>
      </c>
      <c r="J17" s="59">
        <f>1_1!E21</f>
        <v>2017</v>
      </c>
      <c r="K17" s="59">
        <f>1_1!F21</f>
        <v>2019</v>
      </c>
      <c r="L17" s="59" t="s">
        <v>27</v>
      </c>
      <c r="M17" s="356" t="s">
        <v>168</v>
      </c>
      <c r="N17" s="356"/>
      <c r="O17" s="356"/>
      <c r="P17" s="59">
        <v>0</v>
      </c>
      <c r="Q17" s="59">
        <v>0</v>
      </c>
      <c r="R17" s="60">
        <f>1_1!H21</f>
        <v>4.3</v>
      </c>
      <c r="S17" s="60" t="s">
        <v>27</v>
      </c>
      <c r="T17" s="113">
        <f>1_1!H21</f>
        <v>4.3</v>
      </c>
      <c r="U17" s="59" t="s">
        <v>27</v>
      </c>
      <c r="V17" s="357"/>
      <c r="W17" s="59" t="s">
        <v>167</v>
      </c>
      <c r="X17" s="59" t="s">
        <v>27</v>
      </c>
      <c r="Y17" s="59" t="s">
        <v>27</v>
      </c>
      <c r="Z17" s="59" t="s">
        <v>27</v>
      </c>
      <c r="AA17" s="59" t="s">
        <v>27</v>
      </c>
      <c r="AB17" s="59" t="s">
        <v>27</v>
      </c>
    </row>
    <row r="18" spans="1:28" ht="40.5" customHeight="1">
      <c r="A18" s="112" t="s">
        <v>171</v>
      </c>
      <c r="B18" s="314" t="s">
        <v>593</v>
      </c>
      <c r="C18" s="339"/>
      <c r="D18" s="354"/>
      <c r="E18" s="59" t="s">
        <v>27</v>
      </c>
      <c r="F18" s="59" t="s">
        <v>27</v>
      </c>
      <c r="G18" s="59" t="s">
        <v>27</v>
      </c>
      <c r="H18" s="59" t="s">
        <v>27</v>
      </c>
      <c r="I18" s="59" t="s">
        <v>27</v>
      </c>
      <c r="J18" s="59">
        <f>1_1!E22</f>
        <v>2018</v>
      </c>
      <c r="K18" s="59">
        <f>1_1!F22</f>
        <v>2018</v>
      </c>
      <c r="L18" s="59" t="s">
        <v>27</v>
      </c>
      <c r="M18" s="356" t="s">
        <v>168</v>
      </c>
      <c r="N18" s="356"/>
      <c r="O18" s="356"/>
      <c r="P18" s="59">
        <v>0</v>
      </c>
      <c r="Q18" s="59">
        <v>0</v>
      </c>
      <c r="R18" s="60">
        <f>1_1!H22</f>
        <v>0.3</v>
      </c>
      <c r="S18" s="60" t="s">
        <v>27</v>
      </c>
      <c r="T18" s="113">
        <f>1_1!H22</f>
        <v>0.3</v>
      </c>
      <c r="U18" s="59" t="s">
        <v>27</v>
      </c>
      <c r="V18" s="357"/>
      <c r="W18" s="59" t="s">
        <v>167</v>
      </c>
      <c r="X18" s="59" t="s">
        <v>27</v>
      </c>
      <c r="Y18" s="59" t="s">
        <v>27</v>
      </c>
      <c r="Z18" s="59" t="s">
        <v>27</v>
      </c>
      <c r="AA18" s="59" t="s">
        <v>27</v>
      </c>
      <c r="AB18" s="59" t="s">
        <v>27</v>
      </c>
    </row>
    <row r="19" spans="1:28" ht="27.75" customHeight="1">
      <c r="A19" s="112" t="s">
        <v>172</v>
      </c>
      <c r="B19" s="314" t="s">
        <v>594</v>
      </c>
      <c r="C19" s="339"/>
      <c r="D19" s="354"/>
      <c r="E19" s="59" t="s">
        <v>27</v>
      </c>
      <c r="F19" s="59" t="s">
        <v>27</v>
      </c>
      <c r="G19" s="59" t="s">
        <v>27</v>
      </c>
      <c r="H19" s="59" t="s">
        <v>27</v>
      </c>
      <c r="I19" s="59" t="s">
        <v>27</v>
      </c>
      <c r="J19" s="59">
        <f>1_1!E23</f>
        <v>2018</v>
      </c>
      <c r="K19" s="59">
        <f>1_1!F23</f>
        <v>2018</v>
      </c>
      <c r="L19" s="59" t="s">
        <v>27</v>
      </c>
      <c r="M19" s="356" t="s">
        <v>168</v>
      </c>
      <c r="N19" s="356"/>
      <c r="O19" s="356"/>
      <c r="P19" s="59">
        <v>0</v>
      </c>
      <c r="Q19" s="59">
        <v>0</v>
      </c>
      <c r="R19" s="60">
        <f>1_1!H23</f>
        <v>3.6</v>
      </c>
      <c r="S19" s="60" t="s">
        <v>27</v>
      </c>
      <c r="T19" s="113">
        <f>1_1!H23</f>
        <v>3.6</v>
      </c>
      <c r="U19" s="59" t="s">
        <v>27</v>
      </c>
      <c r="V19" s="357"/>
      <c r="W19" s="59" t="s">
        <v>167</v>
      </c>
      <c r="X19" s="59" t="s">
        <v>27</v>
      </c>
      <c r="Y19" s="59" t="s">
        <v>27</v>
      </c>
      <c r="Z19" s="59" t="s">
        <v>27</v>
      </c>
      <c r="AA19" s="59" t="s">
        <v>27</v>
      </c>
      <c r="AB19" s="59" t="s">
        <v>27</v>
      </c>
    </row>
    <row r="20" spans="1:28" ht="21.75" customHeight="1">
      <c r="A20" s="112" t="s">
        <v>173</v>
      </c>
      <c r="B20" s="314" t="s">
        <v>590</v>
      </c>
      <c r="C20" s="339"/>
      <c r="D20" s="354"/>
      <c r="E20" s="59"/>
      <c r="F20" s="59"/>
      <c r="G20" s="59"/>
      <c r="H20" s="59"/>
      <c r="I20" s="59"/>
      <c r="J20" s="59">
        <f>1_1!E24</f>
        <v>2019</v>
      </c>
      <c r="K20" s="59">
        <f>1_1!F24</f>
        <v>2019</v>
      </c>
      <c r="L20" s="59"/>
      <c r="M20" s="356" t="s">
        <v>168</v>
      </c>
      <c r="N20" s="356"/>
      <c r="O20" s="356"/>
      <c r="P20" s="59">
        <v>0</v>
      </c>
      <c r="Q20" s="59">
        <v>0</v>
      </c>
      <c r="R20" s="60">
        <f>1_1!H24</f>
        <v>1.2</v>
      </c>
      <c r="S20" s="60" t="s">
        <v>27</v>
      </c>
      <c r="T20" s="113">
        <f>1_1!H24</f>
        <v>1.2</v>
      </c>
      <c r="U20" s="59" t="s">
        <v>27</v>
      </c>
      <c r="V20" s="357"/>
      <c r="W20" s="59" t="s">
        <v>167</v>
      </c>
      <c r="X20" s="59" t="s">
        <v>27</v>
      </c>
      <c r="Y20" s="59" t="s">
        <v>27</v>
      </c>
      <c r="Z20" s="59" t="s">
        <v>27</v>
      </c>
      <c r="AA20" s="59" t="s">
        <v>27</v>
      </c>
      <c r="AB20" s="59" t="s">
        <v>27</v>
      </c>
    </row>
    <row r="21" spans="1:28" ht="43.5" customHeight="1">
      <c r="A21" s="112" t="s">
        <v>174</v>
      </c>
      <c r="B21" s="314" t="s">
        <v>591</v>
      </c>
      <c r="C21" s="339"/>
      <c r="D21" s="354"/>
      <c r="E21" s="59" t="s">
        <v>27</v>
      </c>
      <c r="F21" s="59" t="s">
        <v>27</v>
      </c>
      <c r="G21" s="59" t="s">
        <v>27</v>
      </c>
      <c r="H21" s="59" t="s">
        <v>27</v>
      </c>
      <c r="I21" s="59" t="s">
        <v>27</v>
      </c>
      <c r="J21" s="59">
        <f>1_1!E25</f>
        <v>2018</v>
      </c>
      <c r="K21" s="59">
        <f>1_1!F25</f>
        <v>2019</v>
      </c>
      <c r="L21" s="59" t="s">
        <v>27</v>
      </c>
      <c r="M21" s="356" t="s">
        <v>168</v>
      </c>
      <c r="N21" s="356"/>
      <c r="O21" s="356"/>
      <c r="P21" s="59">
        <v>0</v>
      </c>
      <c r="Q21" s="59">
        <v>0</v>
      </c>
      <c r="R21" s="60">
        <f>1_1!H25</f>
        <v>3.45</v>
      </c>
      <c r="S21" s="60" t="s">
        <v>27</v>
      </c>
      <c r="T21" s="113">
        <f>1_1!H25</f>
        <v>3.45</v>
      </c>
      <c r="U21" s="59" t="s">
        <v>27</v>
      </c>
      <c r="V21" s="357"/>
      <c r="W21" s="59" t="s">
        <v>167</v>
      </c>
      <c r="X21" s="59" t="s">
        <v>27</v>
      </c>
      <c r="Y21" s="59" t="s">
        <v>27</v>
      </c>
      <c r="Z21" s="59" t="s">
        <v>27</v>
      </c>
      <c r="AA21" s="59" t="s">
        <v>27</v>
      </c>
      <c r="AB21" s="59" t="s">
        <v>27</v>
      </c>
    </row>
    <row r="22" spans="1:28" ht="42" customHeight="1">
      <c r="A22" s="112" t="s">
        <v>175</v>
      </c>
      <c r="B22" s="322" t="s">
        <v>592</v>
      </c>
      <c r="C22" s="339"/>
      <c r="D22" s="355"/>
      <c r="E22" s="59" t="s">
        <v>27</v>
      </c>
      <c r="F22" s="59" t="s">
        <v>27</v>
      </c>
      <c r="G22" s="59" t="s">
        <v>27</v>
      </c>
      <c r="H22" s="59" t="s">
        <v>27</v>
      </c>
      <c r="I22" s="59" t="s">
        <v>27</v>
      </c>
      <c r="J22" s="59">
        <f>1_1!E26</f>
        <v>2019</v>
      </c>
      <c r="K22" s="59">
        <f>1_1!F26</f>
        <v>2019</v>
      </c>
      <c r="L22" s="59" t="s">
        <v>27</v>
      </c>
      <c r="M22" s="356" t="s">
        <v>168</v>
      </c>
      <c r="N22" s="356"/>
      <c r="O22" s="356"/>
      <c r="P22" s="59">
        <v>0</v>
      </c>
      <c r="Q22" s="59">
        <v>0</v>
      </c>
      <c r="R22" s="60">
        <f>1_1!H26</f>
        <v>1.35</v>
      </c>
      <c r="S22" s="60" t="s">
        <v>27</v>
      </c>
      <c r="T22" s="113">
        <f>1_1!H26</f>
        <v>1.35</v>
      </c>
      <c r="U22" s="59" t="s">
        <v>27</v>
      </c>
      <c r="V22" s="357"/>
      <c r="W22" s="59" t="s">
        <v>167</v>
      </c>
      <c r="X22" s="59" t="s">
        <v>27</v>
      </c>
      <c r="Y22" s="59" t="s">
        <v>27</v>
      </c>
      <c r="Z22" s="59" t="s">
        <v>27</v>
      </c>
      <c r="AA22" s="59" t="s">
        <v>27</v>
      </c>
      <c r="AB22" s="59" t="s">
        <v>27</v>
      </c>
    </row>
    <row r="23" spans="1:28" ht="13.5" customHeight="1">
      <c r="A23" s="114"/>
      <c r="B23" s="115"/>
      <c r="C23" s="116"/>
      <c r="D23" s="117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9"/>
      <c r="S23" s="120"/>
      <c r="T23" s="121"/>
      <c r="U23" s="118"/>
      <c r="V23" s="116"/>
      <c r="W23" s="118"/>
      <c r="X23" s="118"/>
      <c r="Y23" s="118"/>
      <c r="Z23" s="118"/>
      <c r="AA23" s="118"/>
      <c r="AB23" s="118"/>
    </row>
    <row r="24" spans="2:28" ht="29.25" customHeight="1">
      <c r="B24" s="352" t="s">
        <v>184</v>
      </c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352"/>
      <c r="Y24" s="352"/>
      <c r="Z24" s="352"/>
      <c r="AA24" s="352"/>
      <c r="AB24" s="352"/>
    </row>
    <row r="25" ht="13.5" customHeight="1">
      <c r="B25" s="111" t="s">
        <v>185</v>
      </c>
    </row>
    <row r="26" ht="13.5" customHeight="1">
      <c r="B26" s="111" t="s">
        <v>186</v>
      </c>
    </row>
    <row r="27" ht="13.5" customHeight="1">
      <c r="B27" s="111" t="s">
        <v>187</v>
      </c>
    </row>
    <row r="28" ht="13.5" customHeight="1">
      <c r="B28" s="111" t="s">
        <v>188</v>
      </c>
    </row>
  </sheetData>
  <sheetProtection selectLockedCells="1" selectUnlockedCells="1"/>
  <mergeCells count="47">
    <mergeCell ref="A4:AB4"/>
    <mergeCell ref="X9:AB9"/>
    <mergeCell ref="X10:AB10"/>
    <mergeCell ref="A13:A15"/>
    <mergeCell ref="B13:B15"/>
    <mergeCell ref="C13:C15"/>
    <mergeCell ref="D13:D15"/>
    <mergeCell ref="E13:H13"/>
    <mergeCell ref="I13:I15"/>
    <mergeCell ref="J13:K13"/>
    <mergeCell ref="L13:O13"/>
    <mergeCell ref="P13:P15"/>
    <mergeCell ref="Q13:Q15"/>
    <mergeCell ref="R13:S13"/>
    <mergeCell ref="T13:U13"/>
    <mergeCell ref="V13:X13"/>
    <mergeCell ref="O14:O15"/>
    <mergeCell ref="R14:R15"/>
    <mergeCell ref="S14:S15"/>
    <mergeCell ref="T14:T15"/>
    <mergeCell ref="AA14:AB14"/>
    <mergeCell ref="Y13:AB13"/>
    <mergeCell ref="E14:E15"/>
    <mergeCell ref="F14:F15"/>
    <mergeCell ref="G14:G15"/>
    <mergeCell ref="H14:H15"/>
    <mergeCell ref="J14:J15"/>
    <mergeCell ref="K14:K15"/>
    <mergeCell ref="L14:L15"/>
    <mergeCell ref="M14:M15"/>
    <mergeCell ref="M21:O21"/>
    <mergeCell ref="U14:U15"/>
    <mergeCell ref="V14:V15"/>
    <mergeCell ref="W14:W15"/>
    <mergeCell ref="X14:X15"/>
    <mergeCell ref="Y14:Z14"/>
    <mergeCell ref="N14:N15"/>
    <mergeCell ref="B24:AB24"/>
    <mergeCell ref="D16:D22"/>
    <mergeCell ref="M22:O22"/>
    <mergeCell ref="C16:C22"/>
    <mergeCell ref="M16:O16"/>
    <mergeCell ref="V16:V22"/>
    <mergeCell ref="M17:O17"/>
    <mergeCell ref="M18:O18"/>
    <mergeCell ref="M19:O19"/>
    <mergeCell ref="M20:O20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landscape" pageOrder="overThenDown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V79"/>
  <sheetViews>
    <sheetView view="pageBreakPreview" zoomScaleNormal="75" zoomScaleSheetLayoutView="100" zoomScalePageLayoutView="0" workbookViewId="0" topLeftCell="A1">
      <selection activeCell="L13" sqref="L13"/>
    </sheetView>
  </sheetViews>
  <sheetFormatPr defaultColWidth="7" defaultRowHeight="15" customHeight="1" outlineLevelRow="1"/>
  <cols>
    <col min="1" max="1" width="41.8984375" style="122" customWidth="1"/>
    <col min="2" max="11" width="6.19921875" style="122" customWidth="1"/>
    <col min="12" max="16384" width="7" style="122" customWidth="1"/>
  </cols>
  <sheetData>
    <row r="1" ht="15" customHeight="1">
      <c r="K1" s="123" t="s">
        <v>189</v>
      </c>
    </row>
    <row r="2" ht="15" customHeight="1">
      <c r="K2" s="123" t="s">
        <v>1</v>
      </c>
    </row>
    <row r="3" ht="15" customHeight="1">
      <c r="K3" s="123" t="s">
        <v>190</v>
      </c>
    </row>
    <row r="4" spans="1:11" ht="17.25" customHeight="1">
      <c r="A4" s="366" t="s">
        <v>259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</row>
    <row r="5" spans="1:11" ht="15" customHeight="1">
      <c r="A5" s="124"/>
      <c r="I5" s="367" t="s">
        <v>4</v>
      </c>
      <c r="J5" s="367"/>
      <c r="K5" s="367"/>
    </row>
    <row r="6" spans="1:11" ht="15" customHeight="1">
      <c r="A6" s="124"/>
      <c r="J6" s="126"/>
      <c r="K6" s="126" t="s">
        <v>605</v>
      </c>
    </row>
    <row r="7" spans="1:11" ht="15" customHeight="1">
      <c r="A7" s="124"/>
      <c r="I7" s="125"/>
      <c r="J7" s="125"/>
      <c r="K7" s="125"/>
    </row>
    <row r="8" spans="1:11" ht="16.5" customHeight="1">
      <c r="A8" s="127" t="s">
        <v>191</v>
      </c>
      <c r="B8" s="127" t="s">
        <v>192</v>
      </c>
      <c r="D8" s="128"/>
      <c r="E8" s="129"/>
      <c r="F8" s="129"/>
      <c r="G8" s="129"/>
      <c r="H8" s="179"/>
      <c r="I8" s="130"/>
      <c r="J8" s="130"/>
      <c r="K8" s="130" t="s">
        <v>595</v>
      </c>
    </row>
    <row r="9" spans="1:11" ht="15" customHeight="1">
      <c r="A9" s="131" t="s">
        <v>193</v>
      </c>
      <c r="B9" s="132" t="s">
        <v>27</v>
      </c>
      <c r="I9" s="367" t="s">
        <v>258</v>
      </c>
      <c r="J9" s="367"/>
      <c r="K9" s="367"/>
    </row>
    <row r="10" spans="1:11" ht="15" customHeight="1">
      <c r="A10" s="133" t="s">
        <v>194</v>
      </c>
      <c r="B10" s="134" t="s">
        <v>27</v>
      </c>
      <c r="I10" s="368" t="s">
        <v>6</v>
      </c>
      <c r="J10" s="368"/>
      <c r="K10" s="368"/>
    </row>
    <row r="11" spans="1:4" ht="15" customHeight="1">
      <c r="A11" s="133" t="s">
        <v>195</v>
      </c>
      <c r="B11" s="134" t="s">
        <v>27</v>
      </c>
      <c r="D11" s="124" t="s">
        <v>196</v>
      </c>
    </row>
    <row r="12" spans="1:13" ht="15.75" customHeight="1">
      <c r="A12" s="135" t="s">
        <v>197</v>
      </c>
      <c r="B12" s="136" t="s">
        <v>27</v>
      </c>
      <c r="D12" s="362" t="s">
        <v>198</v>
      </c>
      <c r="E12" s="362"/>
      <c r="F12" s="362"/>
      <c r="G12" s="362"/>
      <c r="H12" s="362"/>
      <c r="I12" s="362"/>
      <c r="J12" s="363" t="s">
        <v>27</v>
      </c>
      <c r="K12" s="363"/>
      <c r="M12" s="137"/>
    </row>
    <row r="13" spans="1:11" ht="15" customHeight="1">
      <c r="A13" s="131" t="s">
        <v>199</v>
      </c>
      <c r="B13" s="132" t="s">
        <v>27</v>
      </c>
      <c r="D13" s="362" t="s">
        <v>200</v>
      </c>
      <c r="E13" s="362"/>
      <c r="F13" s="362"/>
      <c r="G13" s="362"/>
      <c r="H13" s="362"/>
      <c r="I13" s="362"/>
      <c r="J13" s="363" t="s">
        <v>27</v>
      </c>
      <c r="K13" s="363"/>
    </row>
    <row r="14" spans="1:11" ht="15" customHeight="1">
      <c r="A14" s="133" t="s">
        <v>201</v>
      </c>
      <c r="B14" s="134" t="s">
        <v>27</v>
      </c>
      <c r="D14" s="362" t="s">
        <v>202</v>
      </c>
      <c r="E14" s="362"/>
      <c r="F14" s="362"/>
      <c r="G14" s="362"/>
      <c r="H14" s="362"/>
      <c r="I14" s="362"/>
      <c r="J14" s="364" t="s">
        <v>27</v>
      </c>
      <c r="K14" s="364"/>
    </row>
    <row r="15" spans="1:11" ht="15" customHeight="1">
      <c r="A15" s="133" t="s">
        <v>203</v>
      </c>
      <c r="B15" s="134" t="s">
        <v>27</v>
      </c>
      <c r="D15" s="362" t="s">
        <v>204</v>
      </c>
      <c r="E15" s="362"/>
      <c r="F15" s="362"/>
      <c r="G15" s="362"/>
      <c r="H15" s="362"/>
      <c r="I15" s="362"/>
      <c r="J15" s="365" t="s">
        <v>205</v>
      </c>
      <c r="K15" s="365"/>
    </row>
    <row r="16" spans="1:2" ht="15" customHeight="1">
      <c r="A16" s="133" t="s">
        <v>206</v>
      </c>
      <c r="B16" s="134" t="s">
        <v>27</v>
      </c>
    </row>
    <row r="17" spans="1:2" ht="15" customHeight="1">
      <c r="A17" s="133" t="s">
        <v>207</v>
      </c>
      <c r="B17" s="134" t="s">
        <v>27</v>
      </c>
    </row>
    <row r="18" spans="1:2" ht="15" customHeight="1">
      <c r="A18" s="133" t="s">
        <v>208</v>
      </c>
      <c r="B18" s="134" t="s">
        <v>27</v>
      </c>
    </row>
    <row r="19" spans="1:2" ht="15.75" customHeight="1" hidden="1">
      <c r="A19" s="138" t="s">
        <v>209</v>
      </c>
      <c r="B19" s="139">
        <v>0</v>
      </c>
    </row>
    <row r="20" spans="1:2" ht="15.75" customHeight="1">
      <c r="A20" s="135" t="s">
        <v>210</v>
      </c>
      <c r="B20" s="136" t="s">
        <v>27</v>
      </c>
    </row>
    <row r="21" spans="1:2" ht="15.75" customHeight="1" hidden="1">
      <c r="A21" s="131" t="s">
        <v>209</v>
      </c>
      <c r="B21" s="132">
        <v>0</v>
      </c>
    </row>
    <row r="22" spans="1:2" ht="15" customHeight="1">
      <c r="A22" s="133" t="s">
        <v>211</v>
      </c>
      <c r="B22" s="134" t="s">
        <v>27</v>
      </c>
    </row>
    <row r="23" spans="1:2" ht="15.75" customHeight="1">
      <c r="A23" s="138" t="s">
        <v>212</v>
      </c>
      <c r="B23" s="139" t="s">
        <v>27</v>
      </c>
    </row>
    <row r="24" spans="1:2" ht="15" customHeight="1">
      <c r="A24" s="140" t="s">
        <v>213</v>
      </c>
      <c r="B24" s="141" t="s">
        <v>27</v>
      </c>
    </row>
    <row r="25" spans="1:2" ht="15" customHeight="1">
      <c r="A25" s="142" t="s">
        <v>214</v>
      </c>
      <c r="B25" s="143" t="s">
        <v>27</v>
      </c>
    </row>
    <row r="26" spans="1:2" ht="15" customHeight="1">
      <c r="A26" s="142" t="s">
        <v>215</v>
      </c>
      <c r="B26" s="144" t="s">
        <v>27</v>
      </c>
    </row>
    <row r="27" spans="1:2" ht="15" customHeight="1">
      <c r="A27" s="142" t="s">
        <v>216</v>
      </c>
      <c r="B27" s="144" t="s">
        <v>27</v>
      </c>
    </row>
    <row r="28" spans="1:2" ht="15" customHeight="1">
      <c r="A28" s="142" t="s">
        <v>217</v>
      </c>
      <c r="B28" s="144" t="s">
        <v>27</v>
      </c>
    </row>
    <row r="29" spans="1:2" ht="15" customHeight="1">
      <c r="A29" s="142" t="s">
        <v>218</v>
      </c>
      <c r="B29" s="145" t="s">
        <v>27</v>
      </c>
    </row>
    <row r="30" spans="1:2" ht="15.75" customHeight="1">
      <c r="A30" s="146" t="s">
        <v>219</v>
      </c>
      <c r="B30" s="147" t="s">
        <v>27</v>
      </c>
    </row>
    <row r="31" spans="1:11" ht="15" customHeight="1">
      <c r="A31" s="148" t="s">
        <v>220</v>
      </c>
      <c r="B31" s="149">
        <v>2017</v>
      </c>
      <c r="C31" s="150">
        <v>2018</v>
      </c>
      <c r="D31" s="150">
        <v>2019</v>
      </c>
      <c r="E31" s="150">
        <v>2020</v>
      </c>
      <c r="F31" s="150">
        <v>2021</v>
      </c>
      <c r="G31" s="150">
        <v>2022</v>
      </c>
      <c r="H31" s="150">
        <v>2023</v>
      </c>
      <c r="I31" s="150">
        <v>2024</v>
      </c>
      <c r="J31" s="150">
        <v>2025</v>
      </c>
      <c r="K31" s="150">
        <v>2026</v>
      </c>
    </row>
    <row r="32" spans="1:11" ht="15" customHeight="1" hidden="1" outlineLevel="1">
      <c r="A32" s="151" t="s">
        <v>221</v>
      </c>
      <c r="B32" s="152">
        <v>0.0569999999999999</v>
      </c>
      <c r="C32" s="152">
        <v>0.0540000000000001</v>
      </c>
      <c r="D32" s="152">
        <v>0.05</v>
      </c>
      <c r="E32" s="152">
        <v>0.05</v>
      </c>
      <c r="F32" s="152">
        <v>0.0349999999999999</v>
      </c>
      <c r="G32" s="152">
        <v>0.0349999999999999</v>
      </c>
      <c r="H32" s="152">
        <v>0.0349999999999999</v>
      </c>
      <c r="I32" s="152">
        <v>0.0349999999999999</v>
      </c>
      <c r="J32" s="152">
        <v>0.0349999999999999</v>
      </c>
      <c r="K32" s="152">
        <v>0.0349999999999999</v>
      </c>
    </row>
    <row r="33" spans="1:11" ht="15" customHeight="1" hidden="1" outlineLevel="1">
      <c r="A33" s="151" t="s">
        <v>222</v>
      </c>
      <c r="B33" s="153">
        <v>0.0569999999999999</v>
      </c>
      <c r="C33" s="153">
        <v>0.114078</v>
      </c>
      <c r="D33" s="153">
        <v>0.16978189999999999</v>
      </c>
      <c r="E33" s="153">
        <v>0.228270995</v>
      </c>
      <c r="F33" s="153">
        <v>0.271260479825</v>
      </c>
      <c r="G33" s="153">
        <v>0.315754596618875</v>
      </c>
      <c r="H33" s="153">
        <v>0.36180600750053504</v>
      </c>
      <c r="I33" s="153">
        <v>0.409469217763054</v>
      </c>
      <c r="J33" s="154">
        <v>0.45880064038476104</v>
      </c>
      <c r="K33" s="154">
        <v>0.509858662798227</v>
      </c>
    </row>
    <row r="34" spans="1:11" s="124" customFormat="1" ht="15.75" customHeight="1" collapsed="1">
      <c r="A34" s="155" t="s">
        <v>223</v>
      </c>
      <c r="B34" s="156" t="s">
        <v>27</v>
      </c>
      <c r="C34" s="156" t="s">
        <v>27</v>
      </c>
      <c r="D34" s="156" t="s">
        <v>27</v>
      </c>
      <c r="E34" s="156" t="s">
        <v>27</v>
      </c>
      <c r="F34" s="156" t="s">
        <v>27</v>
      </c>
      <c r="G34" s="156" t="s">
        <v>27</v>
      </c>
      <c r="H34" s="156" t="s">
        <v>27</v>
      </c>
      <c r="I34" s="156" t="s">
        <v>27</v>
      </c>
      <c r="J34" s="156" t="s">
        <v>27</v>
      </c>
      <c r="K34" s="157" t="s">
        <v>27</v>
      </c>
    </row>
    <row r="35" ht="15.75" customHeight="1" hidden="1">
      <c r="J35" s="158"/>
    </row>
    <row r="36" spans="1:22" ht="15.75" customHeight="1">
      <c r="A36" s="159" t="s">
        <v>224</v>
      </c>
      <c r="B36" s="150">
        <v>2017</v>
      </c>
      <c r="C36" s="150">
        <v>2018</v>
      </c>
      <c r="D36" s="150">
        <v>2019</v>
      </c>
      <c r="E36" s="150">
        <v>2020</v>
      </c>
      <c r="F36" s="150">
        <v>2021</v>
      </c>
      <c r="G36" s="150">
        <v>2022</v>
      </c>
      <c r="H36" s="150">
        <v>2023</v>
      </c>
      <c r="I36" s="150">
        <v>2024</v>
      </c>
      <c r="J36" s="160">
        <v>2025</v>
      </c>
      <c r="K36" s="161">
        <v>2026</v>
      </c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</row>
    <row r="37" spans="1:22" ht="15" customHeight="1">
      <c r="A37" s="151" t="s">
        <v>225</v>
      </c>
      <c r="B37" s="163" t="s">
        <v>27</v>
      </c>
      <c r="C37" s="163" t="s">
        <v>27</v>
      </c>
      <c r="D37" s="163" t="s">
        <v>27</v>
      </c>
      <c r="E37" s="163" t="s">
        <v>27</v>
      </c>
      <c r="F37" s="163" t="s">
        <v>27</v>
      </c>
      <c r="G37" s="163" t="s">
        <v>27</v>
      </c>
      <c r="H37" s="163" t="s">
        <v>27</v>
      </c>
      <c r="I37" s="163" t="s">
        <v>27</v>
      </c>
      <c r="J37" s="163" t="s">
        <v>27</v>
      </c>
      <c r="K37" s="163" t="s">
        <v>27</v>
      </c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</row>
    <row r="38" spans="1:22" ht="15" customHeight="1">
      <c r="A38" s="151" t="s">
        <v>226</v>
      </c>
      <c r="B38" s="163" t="s">
        <v>27</v>
      </c>
      <c r="C38" s="163" t="s">
        <v>27</v>
      </c>
      <c r="D38" s="163" t="s">
        <v>27</v>
      </c>
      <c r="E38" s="163" t="s">
        <v>27</v>
      </c>
      <c r="F38" s="163" t="s">
        <v>27</v>
      </c>
      <c r="G38" s="163" t="s">
        <v>27</v>
      </c>
      <c r="H38" s="163" t="s">
        <v>27</v>
      </c>
      <c r="I38" s="163" t="s">
        <v>27</v>
      </c>
      <c r="J38" s="163" t="s">
        <v>27</v>
      </c>
      <c r="K38" s="163" t="s">
        <v>27</v>
      </c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</row>
    <row r="39" spans="1:22" ht="15" customHeight="1">
      <c r="A39" s="151" t="s">
        <v>227</v>
      </c>
      <c r="B39" s="163" t="s">
        <v>27</v>
      </c>
      <c r="C39" s="163" t="s">
        <v>27</v>
      </c>
      <c r="D39" s="163" t="s">
        <v>27</v>
      </c>
      <c r="E39" s="163" t="s">
        <v>27</v>
      </c>
      <c r="F39" s="163" t="s">
        <v>27</v>
      </c>
      <c r="G39" s="163" t="s">
        <v>27</v>
      </c>
      <c r="H39" s="163" t="s">
        <v>27</v>
      </c>
      <c r="I39" s="163" t="s">
        <v>27</v>
      </c>
      <c r="J39" s="163" t="s">
        <v>27</v>
      </c>
      <c r="K39" s="163" t="s">
        <v>27</v>
      </c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</row>
    <row r="40" spans="1:22" ht="15.75" customHeight="1">
      <c r="A40" s="155" t="s">
        <v>228</v>
      </c>
      <c r="B40" s="156" t="s">
        <v>27</v>
      </c>
      <c r="C40" s="156" t="s">
        <v>27</v>
      </c>
      <c r="D40" s="156" t="s">
        <v>27</v>
      </c>
      <c r="E40" s="156" t="s">
        <v>27</v>
      </c>
      <c r="F40" s="156" t="s">
        <v>27</v>
      </c>
      <c r="G40" s="156" t="s">
        <v>27</v>
      </c>
      <c r="H40" s="156" t="s">
        <v>27</v>
      </c>
      <c r="I40" s="156" t="s">
        <v>27</v>
      </c>
      <c r="J40" s="156" t="s">
        <v>27</v>
      </c>
      <c r="K40" s="156" t="s">
        <v>27</v>
      </c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</row>
    <row r="41" spans="1:22" ht="15.75" customHeight="1" hidden="1">
      <c r="A41" s="164"/>
      <c r="B41" s="165"/>
      <c r="C41" s="165"/>
      <c r="D41" s="165"/>
      <c r="E41" s="165"/>
      <c r="F41" s="165"/>
      <c r="G41" s="165"/>
      <c r="H41" s="165"/>
      <c r="I41" s="165"/>
      <c r="J41" s="166"/>
      <c r="K41" s="165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</row>
    <row r="42" spans="1:11" s="164" customFormat="1" ht="15.75" customHeight="1">
      <c r="A42" s="159" t="s">
        <v>229</v>
      </c>
      <c r="B42" s="150">
        <v>2017</v>
      </c>
      <c r="C42" s="150">
        <v>2018</v>
      </c>
      <c r="D42" s="150">
        <v>2019</v>
      </c>
      <c r="E42" s="150">
        <v>2020</v>
      </c>
      <c r="F42" s="150">
        <v>2021</v>
      </c>
      <c r="G42" s="150">
        <v>2022</v>
      </c>
      <c r="H42" s="150">
        <v>2023</v>
      </c>
      <c r="I42" s="150">
        <v>2024</v>
      </c>
      <c r="J42" s="160">
        <v>2025</v>
      </c>
      <c r="K42" s="161">
        <v>2026</v>
      </c>
    </row>
    <row r="43" spans="1:11" s="124" customFormat="1" ht="13.5" customHeight="1">
      <c r="A43" s="167" t="s">
        <v>230</v>
      </c>
      <c r="B43" s="163" t="s">
        <v>27</v>
      </c>
      <c r="C43" s="163" t="s">
        <v>27</v>
      </c>
      <c r="D43" s="163" t="s">
        <v>27</v>
      </c>
      <c r="E43" s="163" t="s">
        <v>27</v>
      </c>
      <c r="F43" s="163" t="s">
        <v>27</v>
      </c>
      <c r="G43" s="163" t="s">
        <v>27</v>
      </c>
      <c r="H43" s="163" t="s">
        <v>27</v>
      </c>
      <c r="I43" s="163" t="s">
        <v>27</v>
      </c>
      <c r="J43" s="163" t="s">
        <v>27</v>
      </c>
      <c r="K43" s="163" t="s">
        <v>27</v>
      </c>
    </row>
    <row r="44" spans="1:11" ht="15" customHeight="1">
      <c r="A44" s="151" t="s">
        <v>231</v>
      </c>
      <c r="B44" s="163" t="s">
        <v>27</v>
      </c>
      <c r="C44" s="163" t="s">
        <v>27</v>
      </c>
      <c r="D44" s="163" t="s">
        <v>27</v>
      </c>
      <c r="E44" s="163" t="s">
        <v>27</v>
      </c>
      <c r="F44" s="163" t="s">
        <v>27</v>
      </c>
      <c r="G44" s="163" t="s">
        <v>27</v>
      </c>
      <c r="H44" s="163" t="s">
        <v>27</v>
      </c>
      <c r="I44" s="163" t="s">
        <v>27</v>
      </c>
      <c r="J44" s="163" t="s">
        <v>27</v>
      </c>
      <c r="K44" s="163" t="s">
        <v>27</v>
      </c>
    </row>
    <row r="45" spans="1:11" ht="15" customHeight="1">
      <c r="A45" s="168" t="s">
        <v>232</v>
      </c>
      <c r="B45" s="163" t="s">
        <v>27</v>
      </c>
      <c r="C45" s="163" t="s">
        <v>27</v>
      </c>
      <c r="D45" s="163" t="s">
        <v>27</v>
      </c>
      <c r="E45" s="163" t="s">
        <v>27</v>
      </c>
      <c r="F45" s="163" t="s">
        <v>27</v>
      </c>
      <c r="G45" s="163" t="s">
        <v>27</v>
      </c>
      <c r="H45" s="163" t="s">
        <v>27</v>
      </c>
      <c r="I45" s="163" t="s">
        <v>27</v>
      </c>
      <c r="J45" s="163" t="s">
        <v>27</v>
      </c>
      <c r="K45" s="163" t="s">
        <v>27</v>
      </c>
    </row>
    <row r="46" spans="1:11" ht="15" customHeight="1">
      <c r="A46" s="168" t="s">
        <v>206</v>
      </c>
      <c r="B46" s="163" t="s">
        <v>27</v>
      </c>
      <c r="C46" s="163" t="s">
        <v>27</v>
      </c>
      <c r="D46" s="163" t="s">
        <v>27</v>
      </c>
      <c r="E46" s="163" t="s">
        <v>27</v>
      </c>
      <c r="F46" s="163" t="s">
        <v>27</v>
      </c>
      <c r="G46" s="163" t="s">
        <v>27</v>
      </c>
      <c r="H46" s="163" t="s">
        <v>27</v>
      </c>
      <c r="I46" s="163" t="s">
        <v>27</v>
      </c>
      <c r="J46" s="163" t="s">
        <v>27</v>
      </c>
      <c r="K46" s="163" t="s">
        <v>27</v>
      </c>
    </row>
    <row r="47" spans="1:11" ht="15" customHeight="1" hidden="1">
      <c r="A47" s="168" t="s">
        <v>209</v>
      </c>
      <c r="B47" s="169">
        <v>0</v>
      </c>
      <c r="C47" s="169">
        <v>0</v>
      </c>
      <c r="D47" s="169">
        <v>0</v>
      </c>
      <c r="E47" s="169">
        <v>0</v>
      </c>
      <c r="F47" s="169">
        <v>0</v>
      </c>
      <c r="G47" s="169">
        <v>0</v>
      </c>
      <c r="H47" s="169">
        <v>0</v>
      </c>
      <c r="I47" s="169">
        <v>0</v>
      </c>
      <c r="J47" s="169">
        <v>0</v>
      </c>
      <c r="K47" s="169">
        <v>0</v>
      </c>
    </row>
    <row r="48" spans="1:11" ht="15" customHeight="1" hidden="1">
      <c r="A48" s="168" t="s">
        <v>209</v>
      </c>
      <c r="B48" s="169" t="s">
        <v>233</v>
      </c>
      <c r="C48" s="169" t="s">
        <v>233</v>
      </c>
      <c r="D48" s="169" t="s">
        <v>233</v>
      </c>
      <c r="E48" s="169" t="s">
        <v>233</v>
      </c>
      <c r="F48" s="169" t="s">
        <v>233</v>
      </c>
      <c r="G48" s="169" t="s">
        <v>233</v>
      </c>
      <c r="H48" s="169" t="s">
        <v>233</v>
      </c>
      <c r="I48" s="169" t="s">
        <v>233</v>
      </c>
      <c r="J48" s="169" t="s">
        <v>233</v>
      </c>
      <c r="K48" s="169" t="s">
        <v>233</v>
      </c>
    </row>
    <row r="49" spans="1:11" ht="15" customHeight="1">
      <c r="A49" s="168" t="s">
        <v>234</v>
      </c>
      <c r="B49" s="163" t="s">
        <v>27</v>
      </c>
      <c r="C49" s="163" t="s">
        <v>27</v>
      </c>
      <c r="D49" s="163" t="s">
        <v>27</v>
      </c>
      <c r="E49" s="163" t="s">
        <v>27</v>
      </c>
      <c r="F49" s="163" t="s">
        <v>27</v>
      </c>
      <c r="G49" s="163" t="s">
        <v>27</v>
      </c>
      <c r="H49" s="163" t="s">
        <v>27</v>
      </c>
      <c r="I49" s="163" t="s">
        <v>27</v>
      </c>
      <c r="J49" s="163" t="s">
        <v>27</v>
      </c>
      <c r="K49" s="163" t="s">
        <v>27</v>
      </c>
    </row>
    <row r="50" spans="1:11" ht="15" customHeight="1">
      <c r="A50" s="168" t="s">
        <v>235</v>
      </c>
      <c r="B50" s="163" t="s">
        <v>27</v>
      </c>
      <c r="C50" s="163" t="s">
        <v>27</v>
      </c>
      <c r="D50" s="163" t="s">
        <v>27</v>
      </c>
      <c r="E50" s="163" t="s">
        <v>27</v>
      </c>
      <c r="F50" s="163" t="s">
        <v>27</v>
      </c>
      <c r="G50" s="163" t="s">
        <v>27</v>
      </c>
      <c r="H50" s="163" t="s">
        <v>27</v>
      </c>
      <c r="I50" s="163" t="s">
        <v>27</v>
      </c>
      <c r="J50" s="163" t="s">
        <v>27</v>
      </c>
      <c r="K50" s="163" t="s">
        <v>27</v>
      </c>
    </row>
    <row r="51" spans="1:11" s="124" customFormat="1" ht="13.5" customHeight="1">
      <c r="A51" s="170" t="s">
        <v>236</v>
      </c>
      <c r="B51" s="163" t="s">
        <v>27</v>
      </c>
      <c r="C51" s="163" t="s">
        <v>27</v>
      </c>
      <c r="D51" s="163" t="s">
        <v>27</v>
      </c>
      <c r="E51" s="163" t="s">
        <v>27</v>
      </c>
      <c r="F51" s="163" t="s">
        <v>27</v>
      </c>
      <c r="G51" s="163" t="s">
        <v>27</v>
      </c>
      <c r="H51" s="163" t="s">
        <v>27</v>
      </c>
      <c r="I51" s="163" t="s">
        <v>27</v>
      </c>
      <c r="J51" s="163" t="s">
        <v>27</v>
      </c>
      <c r="K51" s="163" t="s">
        <v>27</v>
      </c>
    </row>
    <row r="52" spans="1:11" ht="15" customHeight="1">
      <c r="A52" s="168" t="s">
        <v>237</v>
      </c>
      <c r="B52" s="163" t="s">
        <v>27</v>
      </c>
      <c r="C52" s="163" t="s">
        <v>27</v>
      </c>
      <c r="D52" s="163" t="s">
        <v>27</v>
      </c>
      <c r="E52" s="163" t="s">
        <v>27</v>
      </c>
      <c r="F52" s="163" t="s">
        <v>27</v>
      </c>
      <c r="G52" s="163" t="s">
        <v>27</v>
      </c>
      <c r="H52" s="163" t="s">
        <v>27</v>
      </c>
      <c r="I52" s="163" t="s">
        <v>27</v>
      </c>
      <c r="J52" s="163" t="s">
        <v>27</v>
      </c>
      <c r="K52" s="163" t="s">
        <v>27</v>
      </c>
    </row>
    <row r="53" spans="1:11" s="124" customFormat="1" ht="13.5" customHeight="1">
      <c r="A53" s="170" t="s">
        <v>238</v>
      </c>
      <c r="B53" s="163" t="s">
        <v>27</v>
      </c>
      <c r="C53" s="163" t="s">
        <v>27</v>
      </c>
      <c r="D53" s="163" t="s">
        <v>27</v>
      </c>
      <c r="E53" s="163" t="s">
        <v>27</v>
      </c>
      <c r="F53" s="163" t="s">
        <v>27</v>
      </c>
      <c r="G53" s="163" t="s">
        <v>27</v>
      </c>
      <c r="H53" s="163" t="s">
        <v>27</v>
      </c>
      <c r="I53" s="163" t="s">
        <v>27</v>
      </c>
      <c r="J53" s="163" t="s">
        <v>27</v>
      </c>
      <c r="K53" s="163" t="s">
        <v>27</v>
      </c>
    </row>
    <row r="54" spans="1:11" ht="15" customHeight="1">
      <c r="A54" s="168" t="s">
        <v>239</v>
      </c>
      <c r="B54" s="163" t="s">
        <v>27</v>
      </c>
      <c r="C54" s="163" t="s">
        <v>27</v>
      </c>
      <c r="D54" s="163" t="s">
        <v>27</v>
      </c>
      <c r="E54" s="163" t="s">
        <v>27</v>
      </c>
      <c r="F54" s="163" t="s">
        <v>27</v>
      </c>
      <c r="G54" s="163" t="s">
        <v>27</v>
      </c>
      <c r="H54" s="163" t="s">
        <v>27</v>
      </c>
      <c r="I54" s="163" t="s">
        <v>27</v>
      </c>
      <c r="J54" s="163" t="s">
        <v>27</v>
      </c>
      <c r="K54" s="163" t="s">
        <v>27</v>
      </c>
    </row>
    <row r="55" spans="1:11" s="124" customFormat="1" ht="13.5" customHeight="1">
      <c r="A55" s="170" t="s">
        <v>240</v>
      </c>
      <c r="B55" s="163" t="s">
        <v>27</v>
      </c>
      <c r="C55" s="163" t="s">
        <v>27</v>
      </c>
      <c r="D55" s="163" t="s">
        <v>27</v>
      </c>
      <c r="E55" s="163" t="s">
        <v>27</v>
      </c>
      <c r="F55" s="163" t="s">
        <v>27</v>
      </c>
      <c r="G55" s="163" t="s">
        <v>27</v>
      </c>
      <c r="H55" s="163" t="s">
        <v>27</v>
      </c>
      <c r="I55" s="163" t="s">
        <v>27</v>
      </c>
      <c r="J55" s="163" t="s">
        <v>27</v>
      </c>
      <c r="K55" s="163" t="s">
        <v>27</v>
      </c>
    </row>
    <row r="56" spans="1:11" ht="15" customHeight="1">
      <c r="A56" s="168" t="s">
        <v>210</v>
      </c>
      <c r="B56" s="163" t="s">
        <v>27</v>
      </c>
      <c r="C56" s="163" t="s">
        <v>27</v>
      </c>
      <c r="D56" s="163" t="s">
        <v>27</v>
      </c>
      <c r="E56" s="163" t="s">
        <v>27</v>
      </c>
      <c r="F56" s="163" t="s">
        <v>27</v>
      </c>
      <c r="G56" s="163" t="s">
        <v>27</v>
      </c>
      <c r="H56" s="163" t="s">
        <v>27</v>
      </c>
      <c r="I56" s="163" t="s">
        <v>27</v>
      </c>
      <c r="J56" s="163" t="s">
        <v>27</v>
      </c>
      <c r="K56" s="163" t="s">
        <v>27</v>
      </c>
    </row>
    <row r="57" spans="1:11" ht="15.75" customHeight="1">
      <c r="A57" s="171" t="s">
        <v>241</v>
      </c>
      <c r="B57" s="163" t="s">
        <v>27</v>
      </c>
      <c r="C57" s="163" t="s">
        <v>27</v>
      </c>
      <c r="D57" s="163" t="s">
        <v>27</v>
      </c>
      <c r="E57" s="163" t="s">
        <v>27</v>
      </c>
      <c r="F57" s="163" t="s">
        <v>27</v>
      </c>
      <c r="G57" s="163" t="s">
        <v>27</v>
      </c>
      <c r="H57" s="163" t="s">
        <v>27</v>
      </c>
      <c r="I57" s="163" t="s">
        <v>27</v>
      </c>
      <c r="J57" s="163" t="s">
        <v>27</v>
      </c>
      <c r="K57" s="163" t="s">
        <v>27</v>
      </c>
    </row>
    <row r="58" spans="1:22" ht="15.75" customHeight="1" hidden="1">
      <c r="A58" s="164"/>
      <c r="B58" s="172">
        <v>0.5</v>
      </c>
      <c r="C58" s="172">
        <v>1.5</v>
      </c>
      <c r="D58" s="172">
        <v>2.5</v>
      </c>
      <c r="E58" s="172">
        <v>3.5</v>
      </c>
      <c r="F58" s="172">
        <v>4.5</v>
      </c>
      <c r="G58" s="172">
        <v>5.5</v>
      </c>
      <c r="H58" s="172">
        <v>6.5</v>
      </c>
      <c r="I58" s="172">
        <v>7.5</v>
      </c>
      <c r="J58" s="173">
        <v>9.5</v>
      </c>
      <c r="K58" s="172">
        <v>9.5</v>
      </c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</row>
    <row r="59" spans="1:22" ht="15.75" customHeight="1">
      <c r="A59" s="159" t="s">
        <v>242</v>
      </c>
      <c r="B59" s="150">
        <v>2017</v>
      </c>
      <c r="C59" s="150">
        <v>2018</v>
      </c>
      <c r="D59" s="150">
        <v>2019</v>
      </c>
      <c r="E59" s="150">
        <v>2020</v>
      </c>
      <c r="F59" s="150">
        <v>2021</v>
      </c>
      <c r="G59" s="150">
        <v>2022</v>
      </c>
      <c r="H59" s="150">
        <v>2023</v>
      </c>
      <c r="I59" s="150">
        <v>2024</v>
      </c>
      <c r="J59" s="160">
        <v>2025</v>
      </c>
      <c r="K59" s="161">
        <v>2026</v>
      </c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</row>
    <row r="60" spans="1:22" s="124" customFormat="1" ht="13.5" customHeight="1">
      <c r="A60" s="167" t="s">
        <v>238</v>
      </c>
      <c r="B60" s="163" t="s">
        <v>27</v>
      </c>
      <c r="C60" s="163" t="s">
        <v>27</v>
      </c>
      <c r="D60" s="163" t="s">
        <v>27</v>
      </c>
      <c r="E60" s="163" t="s">
        <v>27</v>
      </c>
      <c r="F60" s="163" t="s">
        <v>27</v>
      </c>
      <c r="G60" s="163" t="s">
        <v>27</v>
      </c>
      <c r="H60" s="163" t="s">
        <v>27</v>
      </c>
      <c r="I60" s="163" t="s">
        <v>27</v>
      </c>
      <c r="J60" s="163" t="s">
        <v>27</v>
      </c>
      <c r="K60" s="163" t="s">
        <v>27</v>
      </c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</row>
    <row r="61" spans="1:22" ht="15" customHeight="1">
      <c r="A61" s="168" t="s">
        <v>237</v>
      </c>
      <c r="B61" s="163" t="s">
        <v>27</v>
      </c>
      <c r="C61" s="163" t="s">
        <v>27</v>
      </c>
      <c r="D61" s="163" t="s">
        <v>27</v>
      </c>
      <c r="E61" s="163" t="s">
        <v>27</v>
      </c>
      <c r="F61" s="163" t="s">
        <v>27</v>
      </c>
      <c r="G61" s="163" t="s">
        <v>27</v>
      </c>
      <c r="H61" s="163" t="s">
        <v>27</v>
      </c>
      <c r="I61" s="163" t="s">
        <v>27</v>
      </c>
      <c r="J61" s="163" t="s">
        <v>27</v>
      </c>
      <c r="K61" s="163" t="s">
        <v>27</v>
      </c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</row>
    <row r="62" spans="1:22" ht="15" customHeight="1">
      <c r="A62" s="168" t="s">
        <v>239</v>
      </c>
      <c r="B62" s="163" t="s">
        <v>27</v>
      </c>
      <c r="C62" s="163" t="s">
        <v>27</v>
      </c>
      <c r="D62" s="163" t="s">
        <v>27</v>
      </c>
      <c r="E62" s="163" t="s">
        <v>27</v>
      </c>
      <c r="F62" s="163" t="s">
        <v>27</v>
      </c>
      <c r="G62" s="163" t="s">
        <v>27</v>
      </c>
      <c r="H62" s="163" t="s">
        <v>27</v>
      </c>
      <c r="I62" s="163" t="s">
        <v>27</v>
      </c>
      <c r="J62" s="163" t="s">
        <v>27</v>
      </c>
      <c r="K62" s="163" t="s">
        <v>27</v>
      </c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</row>
    <row r="63" spans="1:22" ht="15" customHeight="1">
      <c r="A63" s="168" t="s">
        <v>210</v>
      </c>
      <c r="B63" s="163" t="s">
        <v>27</v>
      </c>
      <c r="C63" s="163" t="s">
        <v>27</v>
      </c>
      <c r="D63" s="163" t="s">
        <v>27</v>
      </c>
      <c r="E63" s="163" t="s">
        <v>27</v>
      </c>
      <c r="F63" s="163" t="s">
        <v>27</v>
      </c>
      <c r="G63" s="163" t="s">
        <v>27</v>
      </c>
      <c r="H63" s="163" t="s">
        <v>27</v>
      </c>
      <c r="I63" s="163" t="s">
        <v>27</v>
      </c>
      <c r="J63" s="163" t="s">
        <v>27</v>
      </c>
      <c r="K63" s="163" t="s">
        <v>27</v>
      </c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</row>
    <row r="64" spans="1:22" ht="15" customHeight="1">
      <c r="A64" s="168" t="s">
        <v>243</v>
      </c>
      <c r="B64" s="163" t="s">
        <v>27</v>
      </c>
      <c r="C64" s="163" t="s">
        <v>27</v>
      </c>
      <c r="D64" s="163" t="s">
        <v>27</v>
      </c>
      <c r="E64" s="163" t="s">
        <v>27</v>
      </c>
      <c r="F64" s="163" t="s">
        <v>27</v>
      </c>
      <c r="G64" s="163" t="s">
        <v>27</v>
      </c>
      <c r="H64" s="163" t="s">
        <v>27</v>
      </c>
      <c r="I64" s="163" t="s">
        <v>27</v>
      </c>
      <c r="J64" s="163" t="s">
        <v>27</v>
      </c>
      <c r="K64" s="163" t="s">
        <v>27</v>
      </c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</row>
    <row r="65" spans="1:22" ht="15" customHeight="1">
      <c r="A65" s="168" t="s">
        <v>244</v>
      </c>
      <c r="B65" s="163" t="s">
        <v>27</v>
      </c>
      <c r="C65" s="163" t="s">
        <v>27</v>
      </c>
      <c r="D65" s="163" t="s">
        <v>27</v>
      </c>
      <c r="E65" s="163" t="s">
        <v>27</v>
      </c>
      <c r="F65" s="163" t="s">
        <v>27</v>
      </c>
      <c r="G65" s="163" t="s">
        <v>27</v>
      </c>
      <c r="H65" s="163" t="s">
        <v>27</v>
      </c>
      <c r="I65" s="163" t="s">
        <v>27</v>
      </c>
      <c r="J65" s="163" t="s">
        <v>27</v>
      </c>
      <c r="K65" s="163" t="s">
        <v>27</v>
      </c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</row>
    <row r="66" spans="1:11" ht="15" customHeight="1">
      <c r="A66" s="168" t="s">
        <v>245</v>
      </c>
      <c r="B66" s="163" t="s">
        <v>27</v>
      </c>
      <c r="C66" s="163" t="s">
        <v>27</v>
      </c>
      <c r="D66" s="163" t="s">
        <v>27</v>
      </c>
      <c r="E66" s="163" t="s">
        <v>27</v>
      </c>
      <c r="F66" s="163" t="s">
        <v>27</v>
      </c>
      <c r="G66" s="163" t="s">
        <v>27</v>
      </c>
      <c r="H66" s="163" t="s">
        <v>27</v>
      </c>
      <c r="I66" s="163" t="s">
        <v>27</v>
      </c>
      <c r="J66" s="163" t="s">
        <v>27</v>
      </c>
      <c r="K66" s="163" t="s">
        <v>27</v>
      </c>
    </row>
    <row r="67" spans="1:11" ht="15" customHeight="1">
      <c r="A67" s="168" t="s">
        <v>246</v>
      </c>
      <c r="B67" s="163" t="s">
        <v>27</v>
      </c>
      <c r="C67" s="163" t="s">
        <v>27</v>
      </c>
      <c r="D67" s="163" t="s">
        <v>27</v>
      </c>
      <c r="E67" s="163" t="s">
        <v>27</v>
      </c>
      <c r="F67" s="163" t="s">
        <v>27</v>
      </c>
      <c r="G67" s="163" t="s">
        <v>27</v>
      </c>
      <c r="H67" s="163" t="s">
        <v>27</v>
      </c>
      <c r="I67" s="163" t="s">
        <v>27</v>
      </c>
      <c r="J67" s="163" t="s">
        <v>27</v>
      </c>
      <c r="K67" s="163" t="s">
        <v>27</v>
      </c>
    </row>
    <row r="68" spans="1:11" s="124" customFormat="1" ht="13.5" customHeight="1">
      <c r="A68" s="170" t="s">
        <v>247</v>
      </c>
      <c r="B68" s="163" t="s">
        <v>27</v>
      </c>
      <c r="C68" s="163" t="s">
        <v>27</v>
      </c>
      <c r="D68" s="163" t="s">
        <v>27</v>
      </c>
      <c r="E68" s="163" t="s">
        <v>27</v>
      </c>
      <c r="F68" s="163" t="s">
        <v>27</v>
      </c>
      <c r="G68" s="163" t="s">
        <v>27</v>
      </c>
      <c r="H68" s="163" t="s">
        <v>27</v>
      </c>
      <c r="I68" s="163" t="s">
        <v>27</v>
      </c>
      <c r="J68" s="163" t="s">
        <v>27</v>
      </c>
      <c r="K68" s="163" t="s">
        <v>27</v>
      </c>
    </row>
    <row r="69" spans="1:11" s="124" customFormat="1" ht="13.5" customHeight="1">
      <c r="A69" s="170" t="s">
        <v>248</v>
      </c>
      <c r="B69" s="163" t="s">
        <v>27</v>
      </c>
      <c r="C69" s="163" t="s">
        <v>27</v>
      </c>
      <c r="D69" s="163" t="s">
        <v>27</v>
      </c>
      <c r="E69" s="163" t="s">
        <v>27</v>
      </c>
      <c r="F69" s="163" t="s">
        <v>27</v>
      </c>
      <c r="G69" s="163" t="s">
        <v>27</v>
      </c>
      <c r="H69" s="163" t="s">
        <v>27</v>
      </c>
      <c r="I69" s="163" t="s">
        <v>27</v>
      </c>
      <c r="J69" s="163" t="s">
        <v>27</v>
      </c>
      <c r="K69" s="163" t="s">
        <v>27</v>
      </c>
    </row>
    <row r="70" spans="1:11" ht="15" customHeight="1">
      <c r="A70" s="168" t="s">
        <v>249</v>
      </c>
      <c r="B70" s="163" t="s">
        <v>27</v>
      </c>
      <c r="C70" s="163" t="s">
        <v>27</v>
      </c>
      <c r="D70" s="163" t="s">
        <v>27</v>
      </c>
      <c r="E70" s="163" t="s">
        <v>27</v>
      </c>
      <c r="F70" s="163" t="s">
        <v>27</v>
      </c>
      <c r="G70" s="163" t="s">
        <v>27</v>
      </c>
      <c r="H70" s="163" t="s">
        <v>27</v>
      </c>
      <c r="I70" s="163" t="s">
        <v>27</v>
      </c>
      <c r="J70" s="163" t="s">
        <v>27</v>
      </c>
      <c r="K70" s="163" t="s">
        <v>27</v>
      </c>
    </row>
    <row r="71" spans="1:11" s="124" customFormat="1" ht="13.5" customHeight="1">
      <c r="A71" s="167" t="s">
        <v>250</v>
      </c>
      <c r="B71" s="163" t="s">
        <v>27</v>
      </c>
      <c r="C71" s="163" t="s">
        <v>27</v>
      </c>
      <c r="D71" s="163" t="s">
        <v>27</v>
      </c>
      <c r="E71" s="163" t="s">
        <v>27</v>
      </c>
      <c r="F71" s="163" t="s">
        <v>27</v>
      </c>
      <c r="G71" s="163" t="s">
        <v>27</v>
      </c>
      <c r="H71" s="163" t="s">
        <v>27</v>
      </c>
      <c r="I71" s="163" t="s">
        <v>27</v>
      </c>
      <c r="J71" s="163" t="s">
        <v>27</v>
      </c>
      <c r="K71" s="163" t="s">
        <v>27</v>
      </c>
    </row>
    <row r="72" spans="1:12" s="124" customFormat="1" ht="13.5" customHeight="1">
      <c r="A72" s="167" t="s">
        <v>251</v>
      </c>
      <c r="B72" s="163" t="s">
        <v>27</v>
      </c>
      <c r="C72" s="163" t="s">
        <v>27</v>
      </c>
      <c r="D72" s="163" t="s">
        <v>27</v>
      </c>
      <c r="E72" s="163" t="s">
        <v>27</v>
      </c>
      <c r="F72" s="163" t="s">
        <v>27</v>
      </c>
      <c r="G72" s="163" t="s">
        <v>27</v>
      </c>
      <c r="H72" s="163" t="s">
        <v>27</v>
      </c>
      <c r="I72" s="163" t="s">
        <v>27</v>
      </c>
      <c r="J72" s="163" t="s">
        <v>27</v>
      </c>
      <c r="K72" s="163" t="s">
        <v>27</v>
      </c>
      <c r="L72" s="175"/>
    </row>
    <row r="73" spans="1:11" s="124" customFormat="1" ht="13.5" customHeight="1">
      <c r="A73" s="167" t="s">
        <v>252</v>
      </c>
      <c r="B73" s="163" t="s">
        <v>27</v>
      </c>
      <c r="C73" s="163" t="s">
        <v>27</v>
      </c>
      <c r="D73" s="163" t="s">
        <v>27</v>
      </c>
      <c r="E73" s="163" t="s">
        <v>27</v>
      </c>
      <c r="F73" s="163" t="s">
        <v>27</v>
      </c>
      <c r="G73" s="163" t="s">
        <v>27</v>
      </c>
      <c r="H73" s="163" t="s">
        <v>27</v>
      </c>
      <c r="I73" s="163" t="s">
        <v>27</v>
      </c>
      <c r="J73" s="163" t="s">
        <v>27</v>
      </c>
      <c r="K73" s="163" t="s">
        <v>27</v>
      </c>
    </row>
    <row r="74" spans="1:11" s="124" customFormat="1" ht="13.5" customHeight="1">
      <c r="A74" s="167" t="s">
        <v>253</v>
      </c>
      <c r="B74" s="163" t="s">
        <v>27</v>
      </c>
      <c r="C74" s="163" t="s">
        <v>27</v>
      </c>
      <c r="D74" s="163" t="s">
        <v>27</v>
      </c>
      <c r="E74" s="163" t="s">
        <v>27</v>
      </c>
      <c r="F74" s="163" t="s">
        <v>27</v>
      </c>
      <c r="G74" s="163" t="s">
        <v>27</v>
      </c>
      <c r="H74" s="163" t="s">
        <v>27</v>
      </c>
      <c r="I74" s="163" t="s">
        <v>27</v>
      </c>
      <c r="J74" s="163" t="s">
        <v>27</v>
      </c>
      <c r="K74" s="163" t="s">
        <v>27</v>
      </c>
    </row>
    <row r="75" spans="1:11" s="124" customFormat="1" ht="14.25" customHeight="1">
      <c r="A75" s="176" t="s">
        <v>254</v>
      </c>
      <c r="B75" s="163" t="s">
        <v>27</v>
      </c>
      <c r="C75" s="163" t="s">
        <v>27</v>
      </c>
      <c r="D75" s="163" t="s">
        <v>27</v>
      </c>
      <c r="E75" s="163" t="s">
        <v>27</v>
      </c>
      <c r="F75" s="163" t="s">
        <v>27</v>
      </c>
      <c r="G75" s="163" t="s">
        <v>27</v>
      </c>
      <c r="H75" s="163" t="s">
        <v>27</v>
      </c>
      <c r="I75" s="163" t="s">
        <v>27</v>
      </c>
      <c r="J75" s="163" t="s">
        <v>27</v>
      </c>
      <c r="K75" s="163" t="s">
        <v>27</v>
      </c>
    </row>
    <row r="76" spans="1:10" ht="64.5" customHeight="1">
      <c r="A76" s="360" t="s">
        <v>255</v>
      </c>
      <c r="B76" s="360"/>
      <c r="C76" s="360"/>
      <c r="D76" s="360"/>
      <c r="E76" s="360"/>
      <c r="F76" s="360"/>
      <c r="G76" s="360"/>
      <c r="H76" s="360"/>
      <c r="I76" s="360"/>
      <c r="J76" s="360"/>
    </row>
    <row r="77" spans="1:10" ht="15" customHeight="1">
      <c r="A77" s="177" t="s">
        <v>256</v>
      </c>
      <c r="B77" s="177"/>
      <c r="C77" s="178"/>
      <c r="D77" s="177"/>
      <c r="E77" s="177"/>
      <c r="F77" s="177"/>
      <c r="G77" s="177"/>
      <c r="H77" s="177"/>
      <c r="I77" s="177"/>
      <c r="J77" s="177"/>
    </row>
    <row r="78" spans="1:11" ht="15" customHeight="1">
      <c r="A78" s="361" t="s">
        <v>257</v>
      </c>
      <c r="B78" s="361"/>
      <c r="C78" s="361"/>
      <c r="D78" s="361"/>
      <c r="E78" s="361"/>
      <c r="F78" s="361"/>
      <c r="G78" s="361"/>
      <c r="H78" s="361"/>
      <c r="I78" s="361"/>
      <c r="J78" s="361"/>
      <c r="K78" s="361"/>
    </row>
    <row r="79" spans="1:11" ht="15" customHeight="1">
      <c r="A79" s="361"/>
      <c r="B79" s="361"/>
      <c r="C79" s="361"/>
      <c r="D79" s="361"/>
      <c r="E79" s="361"/>
      <c r="F79" s="361"/>
      <c r="G79" s="361"/>
      <c r="H79" s="361"/>
      <c r="I79" s="361"/>
      <c r="J79" s="361"/>
      <c r="K79" s="361"/>
    </row>
  </sheetData>
  <sheetProtection selectLockedCells="1" selectUnlockedCells="1"/>
  <mergeCells count="14">
    <mergeCell ref="A4:K4"/>
    <mergeCell ref="I5:K5"/>
    <mergeCell ref="I9:K9"/>
    <mergeCell ref="I10:K10"/>
    <mergeCell ref="D12:I12"/>
    <mergeCell ref="J12:K12"/>
    <mergeCell ref="A76:J76"/>
    <mergeCell ref="A78:K79"/>
    <mergeCell ref="D13:I13"/>
    <mergeCell ref="J13:K13"/>
    <mergeCell ref="D14:I14"/>
    <mergeCell ref="J14:K14"/>
    <mergeCell ref="D15:I15"/>
    <mergeCell ref="J15:K15"/>
  </mergeCells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Roman,Обычный"&amp;A</oddHeader>
    <oddFooter>&amp;C&amp;"Times New Roman,Обычный"Страница &amp;P</oddFooter>
  </headerFooter>
  <rowBreaks count="1" manualBreakCount="1">
    <brk id="41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V79"/>
  <sheetViews>
    <sheetView view="pageBreakPreview" zoomScaleNormal="75" zoomScaleSheetLayoutView="100" zoomScalePageLayoutView="0" workbookViewId="0" topLeftCell="A1">
      <selection activeCell="K6" sqref="K6"/>
    </sheetView>
  </sheetViews>
  <sheetFormatPr defaultColWidth="7" defaultRowHeight="15" customHeight="1" outlineLevelRow="1"/>
  <cols>
    <col min="1" max="1" width="41.8984375" style="122" customWidth="1"/>
    <col min="2" max="11" width="6.19921875" style="122" customWidth="1"/>
    <col min="12" max="16384" width="7" style="122" customWidth="1"/>
  </cols>
  <sheetData>
    <row r="1" ht="15" customHeight="1">
      <c r="K1" s="123" t="s">
        <v>189</v>
      </c>
    </row>
    <row r="2" ht="15" customHeight="1">
      <c r="K2" s="123" t="s">
        <v>1</v>
      </c>
    </row>
    <row r="3" ht="15" customHeight="1">
      <c r="K3" s="123" t="s">
        <v>190</v>
      </c>
    </row>
    <row r="4" spans="1:11" ht="17.25" customHeight="1">
      <c r="A4" s="366" t="s">
        <v>260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</row>
    <row r="5" spans="1:11" ht="15" customHeight="1">
      <c r="A5" s="124"/>
      <c r="I5" s="367" t="s">
        <v>4</v>
      </c>
      <c r="J5" s="367"/>
      <c r="K5" s="367"/>
    </row>
    <row r="6" spans="1:11" ht="15" customHeight="1">
      <c r="A6" s="124"/>
      <c r="J6" s="126"/>
      <c r="K6" s="126" t="s">
        <v>605</v>
      </c>
    </row>
    <row r="7" spans="1:11" ht="15" customHeight="1">
      <c r="A7" s="124"/>
      <c r="I7" s="367"/>
      <c r="J7" s="367"/>
      <c r="K7" s="367"/>
    </row>
    <row r="8" spans="1:11" ht="16.5" customHeight="1">
      <c r="A8" s="127" t="s">
        <v>191</v>
      </c>
      <c r="B8" s="127" t="s">
        <v>192</v>
      </c>
      <c r="D8" s="128"/>
      <c r="E8" s="129"/>
      <c r="F8" s="129"/>
      <c r="G8" s="129"/>
      <c r="H8" s="179"/>
      <c r="I8" s="130"/>
      <c r="J8" s="130"/>
      <c r="K8" s="130" t="s">
        <v>595</v>
      </c>
    </row>
    <row r="9" spans="1:11" ht="15" customHeight="1">
      <c r="A9" s="131" t="s">
        <v>193</v>
      </c>
      <c r="B9" s="132" t="s">
        <v>27</v>
      </c>
      <c r="I9" s="367" t="s">
        <v>258</v>
      </c>
      <c r="J9" s="367"/>
      <c r="K9" s="367"/>
    </row>
    <row r="10" spans="1:11" ht="15" customHeight="1">
      <c r="A10" s="133" t="s">
        <v>194</v>
      </c>
      <c r="B10" s="134" t="s">
        <v>27</v>
      </c>
      <c r="I10" s="368" t="s">
        <v>6</v>
      </c>
      <c r="J10" s="368"/>
      <c r="K10" s="368"/>
    </row>
    <row r="11" spans="1:4" ht="15" customHeight="1">
      <c r="A11" s="133" t="s">
        <v>195</v>
      </c>
      <c r="B11" s="134" t="s">
        <v>27</v>
      </c>
      <c r="D11" s="124" t="s">
        <v>196</v>
      </c>
    </row>
    <row r="12" spans="1:13" ht="15.75" customHeight="1">
      <c r="A12" s="135" t="s">
        <v>197</v>
      </c>
      <c r="B12" s="136" t="s">
        <v>27</v>
      </c>
      <c r="D12" s="362" t="s">
        <v>198</v>
      </c>
      <c r="E12" s="362"/>
      <c r="F12" s="362"/>
      <c r="G12" s="362"/>
      <c r="H12" s="362"/>
      <c r="I12" s="362"/>
      <c r="J12" s="363" t="s">
        <v>27</v>
      </c>
      <c r="K12" s="363"/>
      <c r="M12" s="137"/>
    </row>
    <row r="13" spans="1:11" ht="15" customHeight="1">
      <c r="A13" s="131" t="s">
        <v>199</v>
      </c>
      <c r="B13" s="132" t="s">
        <v>27</v>
      </c>
      <c r="D13" s="362" t="s">
        <v>200</v>
      </c>
      <c r="E13" s="362"/>
      <c r="F13" s="362"/>
      <c r="G13" s="362"/>
      <c r="H13" s="362"/>
      <c r="I13" s="362"/>
      <c r="J13" s="363" t="s">
        <v>27</v>
      </c>
      <c r="K13" s="363"/>
    </row>
    <row r="14" spans="1:11" ht="15" customHeight="1">
      <c r="A14" s="133" t="s">
        <v>201</v>
      </c>
      <c r="B14" s="134" t="s">
        <v>27</v>
      </c>
      <c r="D14" s="362" t="s">
        <v>202</v>
      </c>
      <c r="E14" s="362"/>
      <c r="F14" s="362"/>
      <c r="G14" s="362"/>
      <c r="H14" s="362"/>
      <c r="I14" s="362"/>
      <c r="J14" s="364" t="str">
        <f>K72</f>
        <v>-</v>
      </c>
      <c r="K14" s="364"/>
    </row>
    <row r="15" spans="1:11" ht="15" customHeight="1">
      <c r="A15" s="133" t="s">
        <v>203</v>
      </c>
      <c r="B15" s="134" t="s">
        <v>27</v>
      </c>
      <c r="D15" s="362" t="s">
        <v>204</v>
      </c>
      <c r="E15" s="362"/>
      <c r="F15" s="362"/>
      <c r="G15" s="362"/>
      <c r="H15" s="362"/>
      <c r="I15" s="362"/>
      <c r="J15" s="365" t="str">
        <f>IF(J14&gt;0,"да","нет")</f>
        <v>да</v>
      </c>
      <c r="K15" s="365"/>
    </row>
    <row r="16" spans="1:2" ht="15" customHeight="1">
      <c r="A16" s="133" t="s">
        <v>206</v>
      </c>
      <c r="B16" s="134" t="s">
        <v>27</v>
      </c>
    </row>
    <row r="17" spans="1:2" ht="15" customHeight="1">
      <c r="A17" s="133" t="s">
        <v>207</v>
      </c>
      <c r="B17" s="134" t="s">
        <v>27</v>
      </c>
    </row>
    <row r="18" spans="1:2" ht="15" customHeight="1">
      <c r="A18" s="133" t="s">
        <v>208</v>
      </c>
      <c r="B18" s="134" t="s">
        <v>27</v>
      </c>
    </row>
    <row r="19" spans="1:2" ht="15.75" customHeight="1" hidden="1">
      <c r="A19" s="138" t="s">
        <v>209</v>
      </c>
      <c r="B19" s="139">
        <v>0</v>
      </c>
    </row>
    <row r="20" spans="1:2" ht="15.75" customHeight="1">
      <c r="A20" s="135" t="s">
        <v>210</v>
      </c>
      <c r="B20" s="136" t="s">
        <v>27</v>
      </c>
    </row>
    <row r="21" spans="1:2" ht="15.75" customHeight="1" hidden="1">
      <c r="A21" s="131" t="s">
        <v>209</v>
      </c>
      <c r="B21" s="132">
        <v>0</v>
      </c>
    </row>
    <row r="22" spans="1:2" ht="15" customHeight="1">
      <c r="A22" s="133" t="s">
        <v>211</v>
      </c>
      <c r="B22" s="134" t="s">
        <v>27</v>
      </c>
    </row>
    <row r="23" spans="1:2" ht="15.75" customHeight="1">
      <c r="A23" s="138" t="s">
        <v>212</v>
      </c>
      <c r="B23" s="139" t="s">
        <v>27</v>
      </c>
    </row>
    <row r="24" spans="1:2" ht="15" customHeight="1">
      <c r="A24" s="140" t="s">
        <v>213</v>
      </c>
      <c r="B24" s="141" t="s">
        <v>27</v>
      </c>
    </row>
    <row r="25" spans="1:2" ht="15" customHeight="1">
      <c r="A25" s="142" t="s">
        <v>214</v>
      </c>
      <c r="B25" s="143" t="s">
        <v>27</v>
      </c>
    </row>
    <row r="26" spans="1:2" ht="15" customHeight="1">
      <c r="A26" s="142" t="s">
        <v>215</v>
      </c>
      <c r="B26" s="144" t="s">
        <v>27</v>
      </c>
    </row>
    <row r="27" spans="1:2" ht="15" customHeight="1">
      <c r="A27" s="142" t="s">
        <v>216</v>
      </c>
      <c r="B27" s="144" t="s">
        <v>27</v>
      </c>
    </row>
    <row r="28" spans="1:2" ht="15" customHeight="1">
      <c r="A28" s="142" t="s">
        <v>217</v>
      </c>
      <c r="B28" s="144" t="s">
        <v>27</v>
      </c>
    </row>
    <row r="29" spans="1:2" ht="15" customHeight="1">
      <c r="A29" s="142" t="s">
        <v>218</v>
      </c>
      <c r="B29" s="145" t="s">
        <v>27</v>
      </c>
    </row>
    <row r="30" spans="1:2" ht="15.75" customHeight="1">
      <c r="A30" s="146" t="s">
        <v>219</v>
      </c>
      <c r="B30" s="147" t="s">
        <v>27</v>
      </c>
    </row>
    <row r="31" spans="1:11" ht="15" customHeight="1">
      <c r="A31" s="148" t="s">
        <v>220</v>
      </c>
      <c r="B31" s="149">
        <v>2018</v>
      </c>
      <c r="C31" s="150">
        <f aca="true" t="shared" si="0" ref="C31:K31">B31+1</f>
        <v>2019</v>
      </c>
      <c r="D31" s="150">
        <f t="shared" si="0"/>
        <v>2020</v>
      </c>
      <c r="E31" s="150">
        <f t="shared" si="0"/>
        <v>2021</v>
      </c>
      <c r="F31" s="150">
        <f t="shared" si="0"/>
        <v>2022</v>
      </c>
      <c r="G31" s="150">
        <f t="shared" si="0"/>
        <v>2023</v>
      </c>
      <c r="H31" s="150">
        <f t="shared" si="0"/>
        <v>2024</v>
      </c>
      <c r="I31" s="150">
        <f t="shared" si="0"/>
        <v>2025</v>
      </c>
      <c r="J31" s="150">
        <f t="shared" si="0"/>
        <v>2026</v>
      </c>
      <c r="K31" s="150">
        <f t="shared" si="0"/>
        <v>2027</v>
      </c>
    </row>
    <row r="32" spans="1:11" ht="15" customHeight="1" hidden="1" outlineLevel="1">
      <c r="A32" s="151" t="s">
        <v>221</v>
      </c>
      <c r="B32" s="152">
        <v>0.0569999999999999</v>
      </c>
      <c r="C32" s="152">
        <v>0.0540000000000001</v>
      </c>
      <c r="D32" s="152">
        <v>0.05</v>
      </c>
      <c r="E32" s="152">
        <v>0.05</v>
      </c>
      <c r="F32" s="152">
        <v>0.0349999999999999</v>
      </c>
      <c r="G32" s="152">
        <v>0.0349999999999999</v>
      </c>
      <c r="H32" s="152">
        <v>0.0349999999999999</v>
      </c>
      <c r="I32" s="152">
        <v>0.0349999999999999</v>
      </c>
      <c r="J32" s="152">
        <v>0.0349999999999999</v>
      </c>
      <c r="K32" s="152">
        <f>J32</f>
        <v>0.0349999999999999</v>
      </c>
    </row>
    <row r="33" spans="1:11" ht="15" customHeight="1" hidden="1" outlineLevel="1">
      <c r="A33" s="151" t="s">
        <v>222</v>
      </c>
      <c r="B33" s="153">
        <f>B32</f>
        <v>0.0569999999999999</v>
      </c>
      <c r="C33" s="153">
        <f aca="true" t="shared" si="1" ref="C33:K33">(1+B33)*(1+C32)-1</f>
        <v>0.1140779999999999</v>
      </c>
      <c r="D33" s="153">
        <f t="shared" si="1"/>
        <v>0.16978190000000004</v>
      </c>
      <c r="E33" s="153">
        <f t="shared" si="1"/>
        <v>0.22827099500000014</v>
      </c>
      <c r="F33" s="153">
        <f t="shared" si="1"/>
        <v>0.271260479825</v>
      </c>
      <c r="G33" s="153">
        <f t="shared" si="1"/>
        <v>0.31575459661887484</v>
      </c>
      <c r="H33" s="153">
        <f t="shared" si="1"/>
        <v>0.3618060075005354</v>
      </c>
      <c r="I33" s="153">
        <f t="shared" si="1"/>
        <v>0.4094692177630539</v>
      </c>
      <c r="J33" s="154">
        <f t="shared" si="1"/>
        <v>0.45880064038476065</v>
      </c>
      <c r="K33" s="154">
        <f t="shared" si="1"/>
        <v>0.5098586627982271</v>
      </c>
    </row>
    <row r="34" spans="1:11" s="124" customFormat="1" ht="15.75" customHeight="1" collapsed="1">
      <c r="A34" s="155" t="s">
        <v>223</v>
      </c>
      <c r="B34" s="156" t="s">
        <v>27</v>
      </c>
      <c r="C34" s="156" t="s">
        <v>27</v>
      </c>
      <c r="D34" s="156" t="s">
        <v>27</v>
      </c>
      <c r="E34" s="156" t="s">
        <v>27</v>
      </c>
      <c r="F34" s="156" t="s">
        <v>27</v>
      </c>
      <c r="G34" s="156" t="s">
        <v>27</v>
      </c>
      <c r="H34" s="156" t="s">
        <v>27</v>
      </c>
      <c r="I34" s="156" t="s">
        <v>27</v>
      </c>
      <c r="J34" s="156" t="s">
        <v>27</v>
      </c>
      <c r="K34" s="157" t="s">
        <v>27</v>
      </c>
    </row>
    <row r="35" ht="15.75" customHeight="1" hidden="1">
      <c r="J35" s="158"/>
    </row>
    <row r="36" spans="1:22" ht="15.75" customHeight="1">
      <c r="A36" s="159" t="s">
        <v>224</v>
      </c>
      <c r="B36" s="150">
        <f aca="true" t="shared" si="2" ref="B36:K36">B31</f>
        <v>2018</v>
      </c>
      <c r="C36" s="150">
        <f t="shared" si="2"/>
        <v>2019</v>
      </c>
      <c r="D36" s="150">
        <f t="shared" si="2"/>
        <v>2020</v>
      </c>
      <c r="E36" s="150">
        <f t="shared" si="2"/>
        <v>2021</v>
      </c>
      <c r="F36" s="150">
        <f t="shared" si="2"/>
        <v>2022</v>
      </c>
      <c r="G36" s="150">
        <f t="shared" si="2"/>
        <v>2023</v>
      </c>
      <c r="H36" s="150">
        <f t="shared" si="2"/>
        <v>2024</v>
      </c>
      <c r="I36" s="150">
        <f t="shared" si="2"/>
        <v>2025</v>
      </c>
      <c r="J36" s="180">
        <f t="shared" si="2"/>
        <v>2026</v>
      </c>
      <c r="K36" s="181">
        <f t="shared" si="2"/>
        <v>2027</v>
      </c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</row>
    <row r="37" spans="1:22" ht="15" customHeight="1">
      <c r="A37" s="151" t="s">
        <v>225</v>
      </c>
      <c r="B37" s="163" t="s">
        <v>27</v>
      </c>
      <c r="C37" s="163" t="s">
        <v>27</v>
      </c>
      <c r="D37" s="163" t="s">
        <v>27</v>
      </c>
      <c r="E37" s="163" t="s">
        <v>27</v>
      </c>
      <c r="F37" s="163" t="s">
        <v>27</v>
      </c>
      <c r="G37" s="163" t="s">
        <v>27</v>
      </c>
      <c r="H37" s="163" t="s">
        <v>27</v>
      </c>
      <c r="I37" s="163" t="s">
        <v>27</v>
      </c>
      <c r="J37" s="163" t="s">
        <v>27</v>
      </c>
      <c r="K37" s="163" t="s">
        <v>27</v>
      </c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</row>
    <row r="38" spans="1:22" ht="15" customHeight="1">
      <c r="A38" s="151" t="s">
        <v>226</v>
      </c>
      <c r="B38" s="163" t="s">
        <v>27</v>
      </c>
      <c r="C38" s="163" t="s">
        <v>27</v>
      </c>
      <c r="D38" s="163" t="s">
        <v>27</v>
      </c>
      <c r="E38" s="163" t="s">
        <v>27</v>
      </c>
      <c r="F38" s="163" t="s">
        <v>27</v>
      </c>
      <c r="G38" s="163" t="s">
        <v>27</v>
      </c>
      <c r="H38" s="163" t="s">
        <v>27</v>
      </c>
      <c r="I38" s="163" t="s">
        <v>27</v>
      </c>
      <c r="J38" s="163" t="s">
        <v>27</v>
      </c>
      <c r="K38" s="163" t="s">
        <v>27</v>
      </c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</row>
    <row r="39" spans="1:22" ht="15" customHeight="1">
      <c r="A39" s="151" t="s">
        <v>227</v>
      </c>
      <c r="B39" s="163" t="s">
        <v>27</v>
      </c>
      <c r="C39" s="163" t="s">
        <v>27</v>
      </c>
      <c r="D39" s="163" t="s">
        <v>27</v>
      </c>
      <c r="E39" s="163" t="s">
        <v>27</v>
      </c>
      <c r="F39" s="163" t="s">
        <v>27</v>
      </c>
      <c r="G39" s="163" t="s">
        <v>27</v>
      </c>
      <c r="H39" s="163" t="s">
        <v>27</v>
      </c>
      <c r="I39" s="163" t="s">
        <v>27</v>
      </c>
      <c r="J39" s="163" t="s">
        <v>27</v>
      </c>
      <c r="K39" s="163" t="s">
        <v>27</v>
      </c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</row>
    <row r="40" spans="1:22" ht="15.75" customHeight="1">
      <c r="A40" s="155" t="s">
        <v>228</v>
      </c>
      <c r="B40" s="156" t="s">
        <v>27</v>
      </c>
      <c r="C40" s="156" t="s">
        <v>27</v>
      </c>
      <c r="D40" s="156" t="s">
        <v>27</v>
      </c>
      <c r="E40" s="156" t="s">
        <v>27</v>
      </c>
      <c r="F40" s="156" t="s">
        <v>27</v>
      </c>
      <c r="G40" s="156" t="s">
        <v>27</v>
      </c>
      <c r="H40" s="156" t="s">
        <v>27</v>
      </c>
      <c r="I40" s="156" t="s">
        <v>27</v>
      </c>
      <c r="J40" s="156" t="s">
        <v>27</v>
      </c>
      <c r="K40" s="156" t="s">
        <v>27</v>
      </c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</row>
    <row r="41" spans="1:22" ht="15.75" customHeight="1" hidden="1">
      <c r="A41" s="164"/>
      <c r="B41" s="165"/>
      <c r="C41" s="165"/>
      <c r="D41" s="165"/>
      <c r="E41" s="165"/>
      <c r="F41" s="165"/>
      <c r="G41" s="165"/>
      <c r="H41" s="165"/>
      <c r="I41" s="165"/>
      <c r="J41" s="166"/>
      <c r="K41" s="165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</row>
    <row r="42" spans="1:11" s="164" customFormat="1" ht="15.75" customHeight="1">
      <c r="A42" s="159" t="s">
        <v>229</v>
      </c>
      <c r="B42" s="150">
        <f aca="true" t="shared" si="3" ref="B42:K42">B36</f>
        <v>2018</v>
      </c>
      <c r="C42" s="150">
        <f t="shared" si="3"/>
        <v>2019</v>
      </c>
      <c r="D42" s="150">
        <f t="shared" si="3"/>
        <v>2020</v>
      </c>
      <c r="E42" s="150">
        <f t="shared" si="3"/>
        <v>2021</v>
      </c>
      <c r="F42" s="150">
        <f t="shared" si="3"/>
        <v>2022</v>
      </c>
      <c r="G42" s="150">
        <f t="shared" si="3"/>
        <v>2023</v>
      </c>
      <c r="H42" s="150">
        <f t="shared" si="3"/>
        <v>2024</v>
      </c>
      <c r="I42" s="150">
        <f t="shared" si="3"/>
        <v>2025</v>
      </c>
      <c r="J42" s="180">
        <f t="shared" si="3"/>
        <v>2026</v>
      </c>
      <c r="K42" s="181">
        <f t="shared" si="3"/>
        <v>2027</v>
      </c>
    </row>
    <row r="43" spans="1:11" s="124" customFormat="1" ht="13.5" customHeight="1">
      <c r="A43" s="167" t="s">
        <v>230</v>
      </c>
      <c r="B43" s="163" t="s">
        <v>27</v>
      </c>
      <c r="C43" s="163" t="s">
        <v>27</v>
      </c>
      <c r="D43" s="163" t="s">
        <v>27</v>
      </c>
      <c r="E43" s="163" t="s">
        <v>27</v>
      </c>
      <c r="F43" s="163" t="s">
        <v>27</v>
      </c>
      <c r="G43" s="163" t="s">
        <v>27</v>
      </c>
      <c r="H43" s="163" t="s">
        <v>27</v>
      </c>
      <c r="I43" s="163" t="s">
        <v>27</v>
      </c>
      <c r="J43" s="163" t="s">
        <v>27</v>
      </c>
      <c r="K43" s="163" t="s">
        <v>27</v>
      </c>
    </row>
    <row r="44" spans="1:11" ht="15" customHeight="1">
      <c r="A44" s="151" t="s">
        <v>231</v>
      </c>
      <c r="B44" s="163" t="s">
        <v>27</v>
      </c>
      <c r="C44" s="163" t="s">
        <v>27</v>
      </c>
      <c r="D44" s="163" t="s">
        <v>27</v>
      </c>
      <c r="E44" s="163" t="s">
        <v>27</v>
      </c>
      <c r="F44" s="163" t="s">
        <v>27</v>
      </c>
      <c r="G44" s="163" t="s">
        <v>27</v>
      </c>
      <c r="H44" s="163" t="s">
        <v>27</v>
      </c>
      <c r="I44" s="163" t="s">
        <v>27</v>
      </c>
      <c r="J44" s="163" t="s">
        <v>27</v>
      </c>
      <c r="K44" s="163" t="s">
        <v>27</v>
      </c>
    </row>
    <row r="45" spans="1:11" ht="15" customHeight="1">
      <c r="A45" s="168" t="s">
        <v>232</v>
      </c>
      <c r="B45" s="163" t="s">
        <v>27</v>
      </c>
      <c r="C45" s="163" t="s">
        <v>27</v>
      </c>
      <c r="D45" s="163" t="s">
        <v>27</v>
      </c>
      <c r="E45" s="163" t="s">
        <v>27</v>
      </c>
      <c r="F45" s="163" t="s">
        <v>27</v>
      </c>
      <c r="G45" s="163" t="s">
        <v>27</v>
      </c>
      <c r="H45" s="163" t="s">
        <v>27</v>
      </c>
      <c r="I45" s="163" t="s">
        <v>27</v>
      </c>
      <c r="J45" s="163" t="s">
        <v>27</v>
      </c>
      <c r="K45" s="163" t="s">
        <v>27</v>
      </c>
    </row>
    <row r="46" spans="1:11" ht="15" customHeight="1">
      <c r="A46" s="168" t="str">
        <f>A16</f>
        <v>Прочие расходы при эксплуатации объекта, тыс.руб. без НДС</v>
      </c>
      <c r="B46" s="163" t="s">
        <v>27</v>
      </c>
      <c r="C46" s="163" t="s">
        <v>27</v>
      </c>
      <c r="D46" s="163" t="s">
        <v>27</v>
      </c>
      <c r="E46" s="163" t="s">
        <v>27</v>
      </c>
      <c r="F46" s="163" t="s">
        <v>27</v>
      </c>
      <c r="G46" s="163" t="s">
        <v>27</v>
      </c>
      <c r="H46" s="163" t="s">
        <v>27</v>
      </c>
      <c r="I46" s="163" t="s">
        <v>27</v>
      </c>
      <c r="J46" s="163" t="s">
        <v>27</v>
      </c>
      <c r="K46" s="163" t="s">
        <v>27</v>
      </c>
    </row>
    <row r="47" spans="1:11" ht="15" customHeight="1" hidden="1">
      <c r="A47" s="168" t="s">
        <v>209</v>
      </c>
      <c r="B47" s="169">
        <f aca="true" t="shared" si="4" ref="B47:K47">-IF(B$31&lt;=$B$14,0,$B$19*(1+B$33)*$B$12)</f>
        <v>0</v>
      </c>
      <c r="C47" s="169">
        <f t="shared" si="4"/>
        <v>0</v>
      </c>
      <c r="D47" s="169">
        <f t="shared" si="4"/>
        <v>0</v>
      </c>
      <c r="E47" s="169">
        <f t="shared" si="4"/>
        <v>0</v>
      </c>
      <c r="F47" s="169">
        <f t="shared" si="4"/>
        <v>0</v>
      </c>
      <c r="G47" s="169">
        <f t="shared" si="4"/>
        <v>0</v>
      </c>
      <c r="H47" s="169">
        <f t="shared" si="4"/>
        <v>0</v>
      </c>
      <c r="I47" s="169">
        <f t="shared" si="4"/>
        <v>0</v>
      </c>
      <c r="J47" s="169">
        <f t="shared" si="4"/>
        <v>0</v>
      </c>
      <c r="K47" s="169">
        <f t="shared" si="4"/>
        <v>0</v>
      </c>
    </row>
    <row r="48" spans="1:11" ht="15" customHeight="1" hidden="1">
      <c r="A48" s="168" t="s">
        <v>209</v>
      </c>
      <c r="B48" s="169" t="e">
        <f aca="true" t="shared" si="5" ref="B48:K48">-$B$21*(1+B$33)*$B$12*365</f>
        <v>#VALUE!</v>
      </c>
      <c r="C48" s="169" t="e">
        <f t="shared" si="5"/>
        <v>#VALUE!</v>
      </c>
      <c r="D48" s="169" t="e">
        <f t="shared" si="5"/>
        <v>#VALUE!</v>
      </c>
      <c r="E48" s="169" t="e">
        <f t="shared" si="5"/>
        <v>#VALUE!</v>
      </c>
      <c r="F48" s="169" t="e">
        <f t="shared" si="5"/>
        <v>#VALUE!</v>
      </c>
      <c r="G48" s="169" t="e">
        <f t="shared" si="5"/>
        <v>#VALUE!</v>
      </c>
      <c r="H48" s="169" t="e">
        <f t="shared" si="5"/>
        <v>#VALUE!</v>
      </c>
      <c r="I48" s="169" t="e">
        <f t="shared" si="5"/>
        <v>#VALUE!</v>
      </c>
      <c r="J48" s="169" t="e">
        <f t="shared" si="5"/>
        <v>#VALUE!</v>
      </c>
      <c r="K48" s="169" t="e">
        <f t="shared" si="5"/>
        <v>#VALUE!</v>
      </c>
    </row>
    <row r="49" spans="1:11" ht="15" customHeight="1">
      <c r="A49" s="168" t="s">
        <v>234</v>
      </c>
      <c r="B49" s="163" t="s">
        <v>27</v>
      </c>
      <c r="C49" s="163" t="s">
        <v>27</v>
      </c>
      <c r="D49" s="163" t="s">
        <v>27</v>
      </c>
      <c r="E49" s="163" t="s">
        <v>27</v>
      </c>
      <c r="F49" s="163" t="s">
        <v>27</v>
      </c>
      <c r="G49" s="163" t="s">
        <v>27</v>
      </c>
      <c r="H49" s="163" t="s">
        <v>27</v>
      </c>
      <c r="I49" s="163" t="s">
        <v>27</v>
      </c>
      <c r="J49" s="163" t="s">
        <v>27</v>
      </c>
      <c r="K49" s="163" t="s">
        <v>27</v>
      </c>
    </row>
    <row r="50" spans="1:11" ht="15" customHeight="1">
      <c r="A50" s="168" t="s">
        <v>235</v>
      </c>
      <c r="B50" s="163" t="s">
        <v>27</v>
      </c>
      <c r="C50" s="163" t="s">
        <v>27</v>
      </c>
      <c r="D50" s="163" t="s">
        <v>27</v>
      </c>
      <c r="E50" s="163" t="s">
        <v>27</v>
      </c>
      <c r="F50" s="163" t="s">
        <v>27</v>
      </c>
      <c r="G50" s="163" t="s">
        <v>27</v>
      </c>
      <c r="H50" s="163" t="s">
        <v>27</v>
      </c>
      <c r="I50" s="163" t="s">
        <v>27</v>
      </c>
      <c r="J50" s="163" t="s">
        <v>27</v>
      </c>
      <c r="K50" s="163" t="s">
        <v>27</v>
      </c>
    </row>
    <row r="51" spans="1:11" s="124" customFormat="1" ht="13.5" customHeight="1">
      <c r="A51" s="170" t="s">
        <v>236</v>
      </c>
      <c r="B51" s="163" t="s">
        <v>27</v>
      </c>
      <c r="C51" s="163" t="s">
        <v>27</v>
      </c>
      <c r="D51" s="163" t="s">
        <v>27</v>
      </c>
      <c r="E51" s="163" t="s">
        <v>27</v>
      </c>
      <c r="F51" s="163" t="s">
        <v>27</v>
      </c>
      <c r="G51" s="163" t="s">
        <v>27</v>
      </c>
      <c r="H51" s="163" t="s">
        <v>27</v>
      </c>
      <c r="I51" s="163" t="s">
        <v>27</v>
      </c>
      <c r="J51" s="163" t="s">
        <v>27</v>
      </c>
      <c r="K51" s="163" t="s">
        <v>27</v>
      </c>
    </row>
    <row r="52" spans="1:11" ht="15" customHeight="1">
      <c r="A52" s="168" t="s">
        <v>237</v>
      </c>
      <c r="B52" s="163" t="s">
        <v>27</v>
      </c>
      <c r="C52" s="163" t="s">
        <v>27</v>
      </c>
      <c r="D52" s="163" t="s">
        <v>27</v>
      </c>
      <c r="E52" s="163" t="s">
        <v>27</v>
      </c>
      <c r="F52" s="163" t="s">
        <v>27</v>
      </c>
      <c r="G52" s="163" t="s">
        <v>27</v>
      </c>
      <c r="H52" s="163" t="s">
        <v>27</v>
      </c>
      <c r="I52" s="163" t="s">
        <v>27</v>
      </c>
      <c r="J52" s="163" t="s">
        <v>27</v>
      </c>
      <c r="K52" s="163" t="s">
        <v>27</v>
      </c>
    </row>
    <row r="53" spans="1:11" s="124" customFormat="1" ht="13.5" customHeight="1">
      <c r="A53" s="170" t="s">
        <v>238</v>
      </c>
      <c r="B53" s="163" t="s">
        <v>27</v>
      </c>
      <c r="C53" s="163" t="s">
        <v>27</v>
      </c>
      <c r="D53" s="163" t="s">
        <v>27</v>
      </c>
      <c r="E53" s="163" t="s">
        <v>27</v>
      </c>
      <c r="F53" s="163" t="s">
        <v>27</v>
      </c>
      <c r="G53" s="163" t="s">
        <v>27</v>
      </c>
      <c r="H53" s="163" t="s">
        <v>27</v>
      </c>
      <c r="I53" s="163" t="s">
        <v>27</v>
      </c>
      <c r="J53" s="163" t="s">
        <v>27</v>
      </c>
      <c r="K53" s="163" t="s">
        <v>27</v>
      </c>
    </row>
    <row r="54" spans="1:11" ht="15" customHeight="1">
      <c r="A54" s="168" t="s">
        <v>239</v>
      </c>
      <c r="B54" s="163" t="s">
        <v>27</v>
      </c>
      <c r="C54" s="163" t="s">
        <v>27</v>
      </c>
      <c r="D54" s="163" t="s">
        <v>27</v>
      </c>
      <c r="E54" s="163" t="s">
        <v>27</v>
      </c>
      <c r="F54" s="163" t="s">
        <v>27</v>
      </c>
      <c r="G54" s="163" t="s">
        <v>27</v>
      </c>
      <c r="H54" s="163" t="s">
        <v>27</v>
      </c>
      <c r="I54" s="163" t="s">
        <v>27</v>
      </c>
      <c r="J54" s="163" t="s">
        <v>27</v>
      </c>
      <c r="K54" s="163" t="s">
        <v>27</v>
      </c>
    </row>
    <row r="55" spans="1:11" s="124" customFormat="1" ht="13.5" customHeight="1">
      <c r="A55" s="170" t="s">
        <v>240</v>
      </c>
      <c r="B55" s="163" t="s">
        <v>27</v>
      </c>
      <c r="C55" s="163" t="s">
        <v>27</v>
      </c>
      <c r="D55" s="163" t="s">
        <v>27</v>
      </c>
      <c r="E55" s="163" t="s">
        <v>27</v>
      </c>
      <c r="F55" s="163" t="s">
        <v>27</v>
      </c>
      <c r="G55" s="163" t="s">
        <v>27</v>
      </c>
      <c r="H55" s="163" t="s">
        <v>27</v>
      </c>
      <c r="I55" s="163" t="s">
        <v>27</v>
      </c>
      <c r="J55" s="163" t="s">
        <v>27</v>
      </c>
      <c r="K55" s="163" t="s">
        <v>27</v>
      </c>
    </row>
    <row r="56" spans="1:11" ht="15" customHeight="1">
      <c r="A56" s="168" t="str">
        <f>A20</f>
        <v>Налог на прибыль</v>
      </c>
      <c r="B56" s="163" t="s">
        <v>27</v>
      </c>
      <c r="C56" s="163" t="s">
        <v>27</v>
      </c>
      <c r="D56" s="163" t="s">
        <v>27</v>
      </c>
      <c r="E56" s="163" t="s">
        <v>27</v>
      </c>
      <c r="F56" s="163" t="s">
        <v>27</v>
      </c>
      <c r="G56" s="163" t="s">
        <v>27</v>
      </c>
      <c r="H56" s="163" t="s">
        <v>27</v>
      </c>
      <c r="I56" s="163" t="s">
        <v>27</v>
      </c>
      <c r="J56" s="163" t="s">
        <v>27</v>
      </c>
      <c r="K56" s="163" t="s">
        <v>27</v>
      </c>
    </row>
    <row r="57" spans="1:11" ht="15.75" customHeight="1">
      <c r="A57" s="171" t="s">
        <v>241</v>
      </c>
      <c r="B57" s="163" t="s">
        <v>27</v>
      </c>
      <c r="C57" s="163" t="s">
        <v>27</v>
      </c>
      <c r="D57" s="163" t="s">
        <v>27</v>
      </c>
      <c r="E57" s="163" t="s">
        <v>27</v>
      </c>
      <c r="F57" s="163" t="s">
        <v>27</v>
      </c>
      <c r="G57" s="163" t="s">
        <v>27</v>
      </c>
      <c r="H57" s="163" t="s">
        <v>27</v>
      </c>
      <c r="I57" s="163" t="s">
        <v>27</v>
      </c>
      <c r="J57" s="163" t="s">
        <v>27</v>
      </c>
      <c r="K57" s="163" t="s">
        <v>27</v>
      </c>
    </row>
    <row r="58" spans="1:22" ht="15.75" customHeight="1" hidden="1">
      <c r="A58" s="164"/>
      <c r="B58" s="172">
        <v>0.5</v>
      </c>
      <c r="C58" s="172">
        <v>1.5</v>
      </c>
      <c r="D58" s="172">
        <v>2.5</v>
      </c>
      <c r="E58" s="172">
        <v>3.5</v>
      </c>
      <c r="F58" s="172">
        <v>4.5</v>
      </c>
      <c r="G58" s="172">
        <v>5.5</v>
      </c>
      <c r="H58" s="172">
        <v>6.5</v>
      </c>
      <c r="I58" s="172">
        <v>7.5</v>
      </c>
      <c r="J58" s="173">
        <v>9.5</v>
      </c>
      <c r="K58" s="172">
        <v>9.5</v>
      </c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</row>
    <row r="59" spans="1:22" ht="15.75" customHeight="1">
      <c r="A59" s="159" t="s">
        <v>242</v>
      </c>
      <c r="B59" s="150">
        <f aca="true" t="shared" si="6" ref="B59:K59">B42</f>
        <v>2018</v>
      </c>
      <c r="C59" s="150">
        <f t="shared" si="6"/>
        <v>2019</v>
      </c>
      <c r="D59" s="150">
        <f t="shared" si="6"/>
        <v>2020</v>
      </c>
      <c r="E59" s="150">
        <f t="shared" si="6"/>
        <v>2021</v>
      </c>
      <c r="F59" s="150">
        <f t="shared" si="6"/>
        <v>2022</v>
      </c>
      <c r="G59" s="150">
        <f t="shared" si="6"/>
        <v>2023</v>
      </c>
      <c r="H59" s="150">
        <f t="shared" si="6"/>
        <v>2024</v>
      </c>
      <c r="I59" s="150">
        <f t="shared" si="6"/>
        <v>2025</v>
      </c>
      <c r="J59" s="180">
        <f t="shared" si="6"/>
        <v>2026</v>
      </c>
      <c r="K59" s="181">
        <f t="shared" si="6"/>
        <v>2027</v>
      </c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</row>
    <row r="60" spans="1:22" s="124" customFormat="1" ht="13.5" customHeight="1">
      <c r="A60" s="167" t="s">
        <v>238</v>
      </c>
      <c r="B60" s="163" t="s">
        <v>27</v>
      </c>
      <c r="C60" s="163" t="s">
        <v>27</v>
      </c>
      <c r="D60" s="163" t="s">
        <v>27</v>
      </c>
      <c r="E60" s="163" t="s">
        <v>27</v>
      </c>
      <c r="F60" s="163" t="s">
        <v>27</v>
      </c>
      <c r="G60" s="163" t="s">
        <v>27</v>
      </c>
      <c r="H60" s="163" t="s">
        <v>27</v>
      </c>
      <c r="I60" s="163" t="s">
        <v>27</v>
      </c>
      <c r="J60" s="163" t="s">
        <v>27</v>
      </c>
      <c r="K60" s="163" t="s">
        <v>27</v>
      </c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</row>
    <row r="61" spans="1:22" ht="15" customHeight="1">
      <c r="A61" s="168" t="s">
        <v>237</v>
      </c>
      <c r="B61" s="163" t="s">
        <v>27</v>
      </c>
      <c r="C61" s="163" t="s">
        <v>27</v>
      </c>
      <c r="D61" s="163" t="s">
        <v>27</v>
      </c>
      <c r="E61" s="163" t="s">
        <v>27</v>
      </c>
      <c r="F61" s="163" t="s">
        <v>27</v>
      </c>
      <c r="G61" s="163" t="s">
        <v>27</v>
      </c>
      <c r="H61" s="163" t="s">
        <v>27</v>
      </c>
      <c r="I61" s="163" t="s">
        <v>27</v>
      </c>
      <c r="J61" s="163" t="s">
        <v>27</v>
      </c>
      <c r="K61" s="163" t="s">
        <v>27</v>
      </c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</row>
    <row r="62" spans="1:22" ht="15" customHeight="1">
      <c r="A62" s="168" t="s">
        <v>239</v>
      </c>
      <c r="B62" s="163" t="s">
        <v>27</v>
      </c>
      <c r="C62" s="163" t="s">
        <v>27</v>
      </c>
      <c r="D62" s="163" t="s">
        <v>27</v>
      </c>
      <c r="E62" s="163" t="s">
        <v>27</v>
      </c>
      <c r="F62" s="163" t="s">
        <v>27</v>
      </c>
      <c r="G62" s="163" t="s">
        <v>27</v>
      </c>
      <c r="H62" s="163" t="s">
        <v>27</v>
      </c>
      <c r="I62" s="163" t="s">
        <v>27</v>
      </c>
      <c r="J62" s="163" t="s">
        <v>27</v>
      </c>
      <c r="K62" s="163" t="s">
        <v>27</v>
      </c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</row>
    <row r="63" spans="1:22" ht="15" customHeight="1">
      <c r="A63" s="168" t="str">
        <f>A56</f>
        <v>Налог на прибыль</v>
      </c>
      <c r="B63" s="163" t="s">
        <v>27</v>
      </c>
      <c r="C63" s="163" t="s">
        <v>27</v>
      </c>
      <c r="D63" s="163" t="s">
        <v>27</v>
      </c>
      <c r="E63" s="163" t="s">
        <v>27</v>
      </c>
      <c r="F63" s="163" t="s">
        <v>27</v>
      </c>
      <c r="G63" s="163" t="s">
        <v>27</v>
      </c>
      <c r="H63" s="163" t="s">
        <v>27</v>
      </c>
      <c r="I63" s="163" t="s">
        <v>27</v>
      </c>
      <c r="J63" s="163" t="s">
        <v>27</v>
      </c>
      <c r="K63" s="163" t="s">
        <v>27</v>
      </c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</row>
    <row r="64" spans="1:22" ht="15" customHeight="1">
      <c r="A64" s="168" t="s">
        <v>243</v>
      </c>
      <c r="B64" s="163" t="s">
        <v>27</v>
      </c>
      <c r="C64" s="163" t="s">
        <v>27</v>
      </c>
      <c r="D64" s="163" t="s">
        <v>27</v>
      </c>
      <c r="E64" s="163" t="s">
        <v>27</v>
      </c>
      <c r="F64" s="163" t="s">
        <v>27</v>
      </c>
      <c r="G64" s="163" t="s">
        <v>27</v>
      </c>
      <c r="H64" s="163" t="s">
        <v>27</v>
      </c>
      <c r="I64" s="163" t="s">
        <v>27</v>
      </c>
      <c r="J64" s="163" t="s">
        <v>27</v>
      </c>
      <c r="K64" s="163" t="s">
        <v>27</v>
      </c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</row>
    <row r="65" spans="1:22" ht="15" customHeight="1">
      <c r="A65" s="168" t="s">
        <v>244</v>
      </c>
      <c r="B65" s="163" t="s">
        <v>27</v>
      </c>
      <c r="C65" s="163" t="s">
        <v>27</v>
      </c>
      <c r="D65" s="163" t="s">
        <v>27</v>
      </c>
      <c r="E65" s="163" t="s">
        <v>27</v>
      </c>
      <c r="F65" s="163" t="s">
        <v>27</v>
      </c>
      <c r="G65" s="163" t="s">
        <v>27</v>
      </c>
      <c r="H65" s="163" t="s">
        <v>27</v>
      </c>
      <c r="I65" s="163" t="s">
        <v>27</v>
      </c>
      <c r="J65" s="163" t="s">
        <v>27</v>
      </c>
      <c r="K65" s="163" t="s">
        <v>27</v>
      </c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</row>
    <row r="66" spans="1:11" ht="15" customHeight="1">
      <c r="A66" s="168" t="s">
        <v>245</v>
      </c>
      <c r="B66" s="163" t="s">
        <v>27</v>
      </c>
      <c r="C66" s="163" t="s">
        <v>27</v>
      </c>
      <c r="D66" s="163" t="s">
        <v>27</v>
      </c>
      <c r="E66" s="163" t="s">
        <v>27</v>
      </c>
      <c r="F66" s="163" t="s">
        <v>27</v>
      </c>
      <c r="G66" s="163" t="s">
        <v>27</v>
      </c>
      <c r="H66" s="163" t="s">
        <v>27</v>
      </c>
      <c r="I66" s="163" t="s">
        <v>27</v>
      </c>
      <c r="J66" s="163" t="s">
        <v>27</v>
      </c>
      <c r="K66" s="163" t="s">
        <v>27</v>
      </c>
    </row>
    <row r="67" spans="1:11" ht="15" customHeight="1">
      <c r="A67" s="168" t="s">
        <v>246</v>
      </c>
      <c r="B67" s="163" t="s">
        <v>27</v>
      </c>
      <c r="C67" s="163" t="s">
        <v>27</v>
      </c>
      <c r="D67" s="163" t="s">
        <v>27</v>
      </c>
      <c r="E67" s="163" t="s">
        <v>27</v>
      </c>
      <c r="F67" s="163" t="s">
        <v>27</v>
      </c>
      <c r="G67" s="163" t="s">
        <v>27</v>
      </c>
      <c r="H67" s="163" t="s">
        <v>27</v>
      </c>
      <c r="I67" s="163" t="s">
        <v>27</v>
      </c>
      <c r="J67" s="163" t="s">
        <v>27</v>
      </c>
      <c r="K67" s="163" t="s">
        <v>27</v>
      </c>
    </row>
    <row r="68" spans="1:11" s="124" customFormat="1" ht="13.5" customHeight="1">
      <c r="A68" s="170" t="s">
        <v>247</v>
      </c>
      <c r="B68" s="163" t="s">
        <v>27</v>
      </c>
      <c r="C68" s="163" t="s">
        <v>27</v>
      </c>
      <c r="D68" s="163" t="s">
        <v>27</v>
      </c>
      <c r="E68" s="163" t="s">
        <v>27</v>
      </c>
      <c r="F68" s="163" t="s">
        <v>27</v>
      </c>
      <c r="G68" s="163" t="s">
        <v>27</v>
      </c>
      <c r="H68" s="163" t="s">
        <v>27</v>
      </c>
      <c r="I68" s="163" t="s">
        <v>27</v>
      </c>
      <c r="J68" s="163" t="s">
        <v>27</v>
      </c>
      <c r="K68" s="163" t="s">
        <v>27</v>
      </c>
    </row>
    <row r="69" spans="1:11" s="124" customFormat="1" ht="13.5" customHeight="1">
      <c r="A69" s="170" t="s">
        <v>248</v>
      </c>
      <c r="B69" s="163" t="s">
        <v>27</v>
      </c>
      <c r="C69" s="163" t="s">
        <v>27</v>
      </c>
      <c r="D69" s="163" t="s">
        <v>27</v>
      </c>
      <c r="E69" s="163" t="s">
        <v>27</v>
      </c>
      <c r="F69" s="163" t="s">
        <v>27</v>
      </c>
      <c r="G69" s="163" t="s">
        <v>27</v>
      </c>
      <c r="H69" s="163" t="s">
        <v>27</v>
      </c>
      <c r="I69" s="163" t="s">
        <v>27</v>
      </c>
      <c r="J69" s="163" t="s">
        <v>27</v>
      </c>
      <c r="K69" s="163" t="s">
        <v>27</v>
      </c>
    </row>
    <row r="70" spans="1:11" ht="15" customHeight="1">
      <c r="A70" s="168" t="s">
        <v>249</v>
      </c>
      <c r="B70" s="163" t="s">
        <v>27</v>
      </c>
      <c r="C70" s="163" t="s">
        <v>27</v>
      </c>
      <c r="D70" s="163" t="s">
        <v>27</v>
      </c>
      <c r="E70" s="163" t="s">
        <v>27</v>
      </c>
      <c r="F70" s="163" t="s">
        <v>27</v>
      </c>
      <c r="G70" s="163" t="s">
        <v>27</v>
      </c>
      <c r="H70" s="163" t="s">
        <v>27</v>
      </c>
      <c r="I70" s="163" t="s">
        <v>27</v>
      </c>
      <c r="J70" s="163" t="s">
        <v>27</v>
      </c>
      <c r="K70" s="163" t="s">
        <v>27</v>
      </c>
    </row>
    <row r="71" spans="1:11" s="124" customFormat="1" ht="13.5" customHeight="1">
      <c r="A71" s="167" t="s">
        <v>250</v>
      </c>
      <c r="B71" s="163" t="s">
        <v>27</v>
      </c>
      <c r="C71" s="163" t="s">
        <v>27</v>
      </c>
      <c r="D71" s="163" t="s">
        <v>27</v>
      </c>
      <c r="E71" s="163" t="s">
        <v>27</v>
      </c>
      <c r="F71" s="163" t="s">
        <v>27</v>
      </c>
      <c r="G71" s="163" t="s">
        <v>27</v>
      </c>
      <c r="H71" s="163" t="s">
        <v>27</v>
      </c>
      <c r="I71" s="163" t="s">
        <v>27</v>
      </c>
      <c r="J71" s="163" t="s">
        <v>27</v>
      </c>
      <c r="K71" s="163" t="s">
        <v>27</v>
      </c>
    </row>
    <row r="72" spans="1:12" s="124" customFormat="1" ht="13.5" customHeight="1">
      <c r="A72" s="167" t="s">
        <v>251</v>
      </c>
      <c r="B72" s="163" t="s">
        <v>27</v>
      </c>
      <c r="C72" s="163" t="s">
        <v>27</v>
      </c>
      <c r="D72" s="163" t="s">
        <v>27</v>
      </c>
      <c r="E72" s="163" t="s">
        <v>27</v>
      </c>
      <c r="F72" s="163" t="s">
        <v>27</v>
      </c>
      <c r="G72" s="163" t="s">
        <v>27</v>
      </c>
      <c r="H72" s="163" t="s">
        <v>27</v>
      </c>
      <c r="I72" s="163" t="s">
        <v>27</v>
      </c>
      <c r="J72" s="163" t="s">
        <v>27</v>
      </c>
      <c r="K72" s="163" t="s">
        <v>27</v>
      </c>
      <c r="L72" s="175"/>
    </row>
    <row r="73" spans="1:11" s="124" customFormat="1" ht="13.5" customHeight="1">
      <c r="A73" s="167" t="s">
        <v>252</v>
      </c>
      <c r="B73" s="163" t="s">
        <v>27</v>
      </c>
      <c r="C73" s="163" t="s">
        <v>27</v>
      </c>
      <c r="D73" s="163" t="s">
        <v>27</v>
      </c>
      <c r="E73" s="163" t="s">
        <v>27</v>
      </c>
      <c r="F73" s="163" t="s">
        <v>27</v>
      </c>
      <c r="G73" s="163" t="s">
        <v>27</v>
      </c>
      <c r="H73" s="163" t="s">
        <v>27</v>
      </c>
      <c r="I73" s="163" t="s">
        <v>27</v>
      </c>
      <c r="J73" s="163" t="s">
        <v>27</v>
      </c>
      <c r="K73" s="163" t="s">
        <v>27</v>
      </c>
    </row>
    <row r="74" spans="1:11" s="124" customFormat="1" ht="13.5" customHeight="1">
      <c r="A74" s="167" t="s">
        <v>253</v>
      </c>
      <c r="B74" s="163" t="s">
        <v>27</v>
      </c>
      <c r="C74" s="163" t="s">
        <v>27</v>
      </c>
      <c r="D74" s="163" t="s">
        <v>27</v>
      </c>
      <c r="E74" s="163" t="s">
        <v>27</v>
      </c>
      <c r="F74" s="163" t="s">
        <v>27</v>
      </c>
      <c r="G74" s="163" t="s">
        <v>27</v>
      </c>
      <c r="H74" s="163" t="s">
        <v>27</v>
      </c>
      <c r="I74" s="163" t="s">
        <v>27</v>
      </c>
      <c r="J74" s="163" t="s">
        <v>27</v>
      </c>
      <c r="K74" s="163" t="s">
        <v>27</v>
      </c>
    </row>
    <row r="75" spans="1:11" s="124" customFormat="1" ht="14.25" customHeight="1">
      <c r="A75" s="176" t="s">
        <v>254</v>
      </c>
      <c r="B75" s="163" t="s">
        <v>27</v>
      </c>
      <c r="C75" s="163" t="s">
        <v>27</v>
      </c>
      <c r="D75" s="163" t="s">
        <v>27</v>
      </c>
      <c r="E75" s="163" t="s">
        <v>27</v>
      </c>
      <c r="F75" s="163" t="s">
        <v>27</v>
      </c>
      <c r="G75" s="163" t="s">
        <v>27</v>
      </c>
      <c r="H75" s="163" t="s">
        <v>27</v>
      </c>
      <c r="I75" s="163" t="s">
        <v>27</v>
      </c>
      <c r="J75" s="163" t="s">
        <v>27</v>
      </c>
      <c r="K75" s="163" t="s">
        <v>27</v>
      </c>
    </row>
    <row r="76" spans="1:10" ht="64.5" customHeight="1">
      <c r="A76" s="360" t="s">
        <v>255</v>
      </c>
      <c r="B76" s="360"/>
      <c r="C76" s="360"/>
      <c r="D76" s="360"/>
      <c r="E76" s="360"/>
      <c r="F76" s="360"/>
      <c r="G76" s="360"/>
      <c r="H76" s="360"/>
      <c r="I76" s="360"/>
      <c r="J76" s="360"/>
    </row>
    <row r="77" spans="1:10" ht="15" customHeight="1">
      <c r="A77" s="177" t="s">
        <v>256</v>
      </c>
      <c r="B77" s="177"/>
      <c r="C77" s="178"/>
      <c r="D77" s="177"/>
      <c r="E77" s="177"/>
      <c r="F77" s="177"/>
      <c r="G77" s="177"/>
      <c r="H77" s="177"/>
      <c r="I77" s="177"/>
      <c r="J77" s="177"/>
    </row>
    <row r="78" spans="1:11" ht="15" customHeight="1">
      <c r="A78" s="361" t="s">
        <v>257</v>
      </c>
      <c r="B78" s="361"/>
      <c r="C78" s="361"/>
      <c r="D78" s="361"/>
      <c r="E78" s="361"/>
      <c r="F78" s="361"/>
      <c r="G78" s="361"/>
      <c r="H78" s="361"/>
      <c r="I78" s="361"/>
      <c r="J78" s="361"/>
      <c r="K78" s="361"/>
    </row>
    <row r="79" spans="1:11" ht="15" customHeight="1">
      <c r="A79" s="361"/>
      <c r="B79" s="361"/>
      <c r="C79" s="361"/>
      <c r="D79" s="361"/>
      <c r="E79" s="361"/>
      <c r="F79" s="361"/>
      <c r="G79" s="361"/>
      <c r="H79" s="361"/>
      <c r="I79" s="361"/>
      <c r="J79" s="361"/>
      <c r="K79" s="361"/>
    </row>
  </sheetData>
  <sheetProtection selectLockedCells="1" selectUnlockedCells="1"/>
  <mergeCells count="15">
    <mergeCell ref="A4:K4"/>
    <mergeCell ref="I5:K5"/>
    <mergeCell ref="I7:K7"/>
    <mergeCell ref="I9:K9"/>
    <mergeCell ref="I10:K10"/>
    <mergeCell ref="D12:I12"/>
    <mergeCell ref="J12:K12"/>
    <mergeCell ref="A76:J76"/>
    <mergeCell ref="A78:K79"/>
    <mergeCell ref="D13:I13"/>
    <mergeCell ref="J13:K13"/>
    <mergeCell ref="D14:I14"/>
    <mergeCell ref="J14:K14"/>
    <mergeCell ref="D15:I15"/>
    <mergeCell ref="J15:K15"/>
  </mergeCells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Roman,Обычный"&amp;A</oddHeader>
    <oddFooter>&amp;C&amp;"Times New Roman,Обычный"Страница &amp;P</oddFooter>
  </headerFooter>
  <rowBreaks count="1" manualBreakCount="1">
    <brk id="41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V79"/>
  <sheetViews>
    <sheetView view="pageBreakPreview" zoomScale="90" zoomScaleNormal="75" zoomScaleSheetLayoutView="90" zoomScalePageLayoutView="0" workbookViewId="0" topLeftCell="A1">
      <selection activeCell="K6" sqref="K6"/>
    </sheetView>
  </sheetViews>
  <sheetFormatPr defaultColWidth="7" defaultRowHeight="15" customHeight="1" outlineLevelRow="1"/>
  <cols>
    <col min="1" max="1" width="41.8984375" style="122" customWidth="1"/>
    <col min="2" max="11" width="6.19921875" style="122" customWidth="1"/>
    <col min="12" max="16384" width="7" style="122" customWidth="1"/>
  </cols>
  <sheetData>
    <row r="1" ht="15" customHeight="1">
      <c r="K1" s="123" t="s">
        <v>189</v>
      </c>
    </row>
    <row r="2" ht="15" customHeight="1">
      <c r="K2" s="123" t="s">
        <v>1</v>
      </c>
    </row>
    <row r="3" ht="15" customHeight="1">
      <c r="K3" s="123" t="s">
        <v>190</v>
      </c>
    </row>
    <row r="4" spans="1:11" ht="17.25" customHeight="1">
      <c r="A4" s="366" t="s">
        <v>261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</row>
    <row r="5" spans="1:11" ht="15" customHeight="1">
      <c r="A5" s="124"/>
      <c r="I5" s="367" t="s">
        <v>4</v>
      </c>
      <c r="J5" s="367"/>
      <c r="K5" s="367"/>
    </row>
    <row r="6" spans="1:11" ht="15" customHeight="1">
      <c r="A6" s="124"/>
      <c r="J6" s="126"/>
      <c r="K6" s="126" t="s">
        <v>605</v>
      </c>
    </row>
    <row r="7" spans="1:11" ht="15" customHeight="1">
      <c r="A7" s="124"/>
      <c r="I7" s="367"/>
      <c r="J7" s="367"/>
      <c r="K7" s="367"/>
    </row>
    <row r="8" spans="1:11" ht="16.5" customHeight="1">
      <c r="A8" s="127" t="s">
        <v>191</v>
      </c>
      <c r="B8" s="127" t="s">
        <v>192</v>
      </c>
      <c r="D8" s="128"/>
      <c r="E8" s="129"/>
      <c r="F8" s="129"/>
      <c r="G8" s="129"/>
      <c r="H8" s="179"/>
      <c r="I8" s="130"/>
      <c r="J8" s="130"/>
      <c r="K8" s="130" t="s">
        <v>595</v>
      </c>
    </row>
    <row r="9" spans="1:11" ht="15" customHeight="1">
      <c r="A9" s="131" t="s">
        <v>193</v>
      </c>
      <c r="B9" s="132" t="s">
        <v>27</v>
      </c>
      <c r="I9" s="367" t="s">
        <v>258</v>
      </c>
      <c r="J9" s="367"/>
      <c r="K9" s="367"/>
    </row>
    <row r="10" spans="1:11" ht="15" customHeight="1">
      <c r="A10" s="133" t="s">
        <v>194</v>
      </c>
      <c r="B10" s="134" t="s">
        <v>27</v>
      </c>
      <c r="I10" s="368" t="s">
        <v>6</v>
      </c>
      <c r="J10" s="368"/>
      <c r="K10" s="368"/>
    </row>
    <row r="11" spans="1:4" ht="15" customHeight="1">
      <c r="A11" s="133" t="s">
        <v>195</v>
      </c>
      <c r="B11" s="134" t="s">
        <v>27</v>
      </c>
      <c r="D11" s="124" t="s">
        <v>196</v>
      </c>
    </row>
    <row r="12" spans="1:13" ht="15.75" customHeight="1">
      <c r="A12" s="135" t="s">
        <v>197</v>
      </c>
      <c r="B12" s="136" t="s">
        <v>27</v>
      </c>
      <c r="D12" s="362" t="s">
        <v>198</v>
      </c>
      <c r="E12" s="362"/>
      <c r="F12" s="362"/>
      <c r="G12" s="362"/>
      <c r="H12" s="362"/>
      <c r="I12" s="362"/>
      <c r="J12" s="363" t="s">
        <v>27</v>
      </c>
      <c r="K12" s="363"/>
      <c r="M12" s="137"/>
    </row>
    <row r="13" spans="1:11" ht="15" customHeight="1">
      <c r="A13" s="131" t="s">
        <v>199</v>
      </c>
      <c r="B13" s="132" t="s">
        <v>27</v>
      </c>
      <c r="D13" s="362" t="s">
        <v>200</v>
      </c>
      <c r="E13" s="362"/>
      <c r="F13" s="362"/>
      <c r="G13" s="362"/>
      <c r="H13" s="362"/>
      <c r="I13" s="362"/>
      <c r="J13" s="363" t="s">
        <v>27</v>
      </c>
      <c r="K13" s="363"/>
    </row>
    <row r="14" spans="1:11" ht="15" customHeight="1">
      <c r="A14" s="133" t="s">
        <v>201</v>
      </c>
      <c r="B14" s="134" t="s">
        <v>27</v>
      </c>
      <c r="D14" s="362" t="s">
        <v>202</v>
      </c>
      <c r="E14" s="362"/>
      <c r="F14" s="362"/>
      <c r="G14" s="362"/>
      <c r="H14" s="362"/>
      <c r="I14" s="362"/>
      <c r="J14" s="364" t="str">
        <f>K72</f>
        <v>-</v>
      </c>
      <c r="K14" s="364"/>
    </row>
    <row r="15" spans="1:11" ht="15" customHeight="1">
      <c r="A15" s="133" t="s">
        <v>203</v>
      </c>
      <c r="B15" s="134" t="s">
        <v>27</v>
      </c>
      <c r="D15" s="362" t="s">
        <v>204</v>
      </c>
      <c r="E15" s="362"/>
      <c r="F15" s="362"/>
      <c r="G15" s="362"/>
      <c r="H15" s="362"/>
      <c r="I15" s="362"/>
      <c r="J15" s="365" t="str">
        <f>IF(J14&gt;0,"да","нет")</f>
        <v>да</v>
      </c>
      <c r="K15" s="365"/>
    </row>
    <row r="16" spans="1:2" ht="15" customHeight="1">
      <c r="A16" s="133" t="s">
        <v>206</v>
      </c>
      <c r="B16" s="134" t="s">
        <v>27</v>
      </c>
    </row>
    <row r="17" spans="1:2" ht="15" customHeight="1">
      <c r="A17" s="133" t="s">
        <v>207</v>
      </c>
      <c r="B17" s="134" t="s">
        <v>27</v>
      </c>
    </row>
    <row r="18" spans="1:2" ht="15" customHeight="1">
      <c r="A18" s="133" t="s">
        <v>208</v>
      </c>
      <c r="B18" s="134" t="s">
        <v>27</v>
      </c>
    </row>
    <row r="19" spans="1:2" ht="15.75" customHeight="1" hidden="1">
      <c r="A19" s="138" t="s">
        <v>209</v>
      </c>
      <c r="B19" s="139">
        <v>0</v>
      </c>
    </row>
    <row r="20" spans="1:2" ht="15.75" customHeight="1">
      <c r="A20" s="135" t="s">
        <v>210</v>
      </c>
      <c r="B20" s="136" t="s">
        <v>27</v>
      </c>
    </row>
    <row r="21" spans="1:2" ht="15.75" customHeight="1" hidden="1">
      <c r="A21" s="131" t="s">
        <v>209</v>
      </c>
      <c r="B21" s="132">
        <v>0</v>
      </c>
    </row>
    <row r="22" spans="1:2" ht="15" customHeight="1">
      <c r="A22" s="133" t="s">
        <v>211</v>
      </c>
      <c r="B22" s="134" t="s">
        <v>27</v>
      </c>
    </row>
    <row r="23" spans="1:2" ht="15.75" customHeight="1">
      <c r="A23" s="138" t="s">
        <v>212</v>
      </c>
      <c r="B23" s="139" t="s">
        <v>27</v>
      </c>
    </row>
    <row r="24" spans="1:2" ht="15" customHeight="1">
      <c r="A24" s="140" t="s">
        <v>213</v>
      </c>
      <c r="B24" s="141" t="s">
        <v>27</v>
      </c>
    </row>
    <row r="25" spans="1:2" ht="15" customHeight="1">
      <c r="A25" s="142" t="s">
        <v>214</v>
      </c>
      <c r="B25" s="143" t="s">
        <v>27</v>
      </c>
    </row>
    <row r="26" spans="1:2" ht="15" customHeight="1">
      <c r="A26" s="142" t="s">
        <v>215</v>
      </c>
      <c r="B26" s="144" t="s">
        <v>27</v>
      </c>
    </row>
    <row r="27" spans="1:2" ht="15" customHeight="1">
      <c r="A27" s="142" t="s">
        <v>216</v>
      </c>
      <c r="B27" s="144" t="s">
        <v>27</v>
      </c>
    </row>
    <row r="28" spans="1:2" ht="15" customHeight="1">
      <c r="A28" s="142" t="s">
        <v>217</v>
      </c>
      <c r="B28" s="144" t="s">
        <v>27</v>
      </c>
    </row>
    <row r="29" spans="1:2" ht="15" customHeight="1">
      <c r="A29" s="142" t="s">
        <v>218</v>
      </c>
      <c r="B29" s="145" t="s">
        <v>27</v>
      </c>
    </row>
    <row r="30" spans="1:2" ht="15.75" customHeight="1">
      <c r="A30" s="146" t="s">
        <v>219</v>
      </c>
      <c r="B30" s="147" t="s">
        <v>27</v>
      </c>
    </row>
    <row r="31" spans="1:11" ht="15" customHeight="1">
      <c r="A31" s="148" t="s">
        <v>220</v>
      </c>
      <c r="B31" s="149">
        <v>2019</v>
      </c>
      <c r="C31" s="150">
        <f aca="true" t="shared" si="0" ref="C31:K31">B31+1</f>
        <v>2020</v>
      </c>
      <c r="D31" s="150">
        <f t="shared" si="0"/>
        <v>2021</v>
      </c>
      <c r="E31" s="150">
        <f t="shared" si="0"/>
        <v>2022</v>
      </c>
      <c r="F31" s="150">
        <f t="shared" si="0"/>
        <v>2023</v>
      </c>
      <c r="G31" s="150">
        <f t="shared" si="0"/>
        <v>2024</v>
      </c>
      <c r="H31" s="150">
        <f t="shared" si="0"/>
        <v>2025</v>
      </c>
      <c r="I31" s="150">
        <f t="shared" si="0"/>
        <v>2026</v>
      </c>
      <c r="J31" s="150">
        <f t="shared" si="0"/>
        <v>2027</v>
      </c>
      <c r="K31" s="150">
        <f t="shared" si="0"/>
        <v>2028</v>
      </c>
    </row>
    <row r="32" spans="1:11" ht="15" customHeight="1" hidden="1" outlineLevel="1">
      <c r="A32" s="151" t="s">
        <v>221</v>
      </c>
      <c r="B32" s="152">
        <v>0.0569999999999999</v>
      </c>
      <c r="C32" s="152">
        <v>0.0540000000000001</v>
      </c>
      <c r="D32" s="152">
        <v>0.05</v>
      </c>
      <c r="E32" s="152">
        <v>0.05</v>
      </c>
      <c r="F32" s="152">
        <v>0.0349999999999999</v>
      </c>
      <c r="G32" s="152">
        <v>0.0349999999999999</v>
      </c>
      <c r="H32" s="152">
        <v>0.0349999999999999</v>
      </c>
      <c r="I32" s="152">
        <v>0.0349999999999999</v>
      </c>
      <c r="J32" s="152">
        <v>0.0349999999999999</v>
      </c>
      <c r="K32" s="152">
        <f>J32</f>
        <v>0.0349999999999999</v>
      </c>
    </row>
    <row r="33" spans="1:11" ht="15" customHeight="1" hidden="1" outlineLevel="1">
      <c r="A33" s="151" t="s">
        <v>222</v>
      </c>
      <c r="B33" s="153">
        <f>B32</f>
        <v>0.0569999999999999</v>
      </c>
      <c r="C33" s="153">
        <f aca="true" t="shared" si="1" ref="C33:K33">(1+B33)*(1+C32)-1</f>
        <v>0.1140779999999999</v>
      </c>
      <c r="D33" s="153">
        <f t="shared" si="1"/>
        <v>0.16978190000000004</v>
      </c>
      <c r="E33" s="153">
        <f t="shared" si="1"/>
        <v>0.22827099500000014</v>
      </c>
      <c r="F33" s="153">
        <f t="shared" si="1"/>
        <v>0.271260479825</v>
      </c>
      <c r="G33" s="153">
        <f t="shared" si="1"/>
        <v>0.31575459661887484</v>
      </c>
      <c r="H33" s="153">
        <f t="shared" si="1"/>
        <v>0.3618060075005354</v>
      </c>
      <c r="I33" s="153">
        <f t="shared" si="1"/>
        <v>0.4094692177630539</v>
      </c>
      <c r="J33" s="154">
        <f t="shared" si="1"/>
        <v>0.45880064038476065</v>
      </c>
      <c r="K33" s="154">
        <f t="shared" si="1"/>
        <v>0.5098586627982271</v>
      </c>
    </row>
    <row r="34" spans="1:11" s="124" customFormat="1" ht="15.75" customHeight="1" collapsed="1">
      <c r="A34" s="155" t="s">
        <v>223</v>
      </c>
      <c r="B34" s="156" t="s">
        <v>27</v>
      </c>
      <c r="C34" s="156" t="s">
        <v>27</v>
      </c>
      <c r="D34" s="156" t="s">
        <v>27</v>
      </c>
      <c r="E34" s="156" t="s">
        <v>27</v>
      </c>
      <c r="F34" s="156" t="s">
        <v>27</v>
      </c>
      <c r="G34" s="156" t="s">
        <v>27</v>
      </c>
      <c r="H34" s="156" t="s">
        <v>27</v>
      </c>
      <c r="I34" s="156" t="s">
        <v>27</v>
      </c>
      <c r="J34" s="156" t="s">
        <v>27</v>
      </c>
      <c r="K34" s="157" t="s">
        <v>27</v>
      </c>
    </row>
    <row r="35" ht="15.75" customHeight="1" hidden="1">
      <c r="J35" s="158"/>
    </row>
    <row r="36" spans="1:22" ht="15.75" customHeight="1">
      <c r="A36" s="159" t="s">
        <v>224</v>
      </c>
      <c r="B36" s="150">
        <f aca="true" t="shared" si="2" ref="B36:K36">B31</f>
        <v>2019</v>
      </c>
      <c r="C36" s="150">
        <f t="shared" si="2"/>
        <v>2020</v>
      </c>
      <c r="D36" s="150">
        <f t="shared" si="2"/>
        <v>2021</v>
      </c>
      <c r="E36" s="150">
        <f t="shared" si="2"/>
        <v>2022</v>
      </c>
      <c r="F36" s="150">
        <f t="shared" si="2"/>
        <v>2023</v>
      </c>
      <c r="G36" s="150">
        <f t="shared" si="2"/>
        <v>2024</v>
      </c>
      <c r="H36" s="150">
        <f t="shared" si="2"/>
        <v>2025</v>
      </c>
      <c r="I36" s="150">
        <f t="shared" si="2"/>
        <v>2026</v>
      </c>
      <c r="J36" s="180">
        <f t="shared" si="2"/>
        <v>2027</v>
      </c>
      <c r="K36" s="181">
        <f t="shared" si="2"/>
        <v>2028</v>
      </c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</row>
    <row r="37" spans="1:22" ht="15" customHeight="1">
      <c r="A37" s="151" t="s">
        <v>225</v>
      </c>
      <c r="B37" s="163" t="s">
        <v>27</v>
      </c>
      <c r="C37" s="163" t="s">
        <v>27</v>
      </c>
      <c r="D37" s="163" t="s">
        <v>27</v>
      </c>
      <c r="E37" s="163" t="s">
        <v>27</v>
      </c>
      <c r="F37" s="163" t="s">
        <v>27</v>
      </c>
      <c r="G37" s="163" t="s">
        <v>27</v>
      </c>
      <c r="H37" s="163" t="s">
        <v>27</v>
      </c>
      <c r="I37" s="163" t="s">
        <v>27</v>
      </c>
      <c r="J37" s="163" t="s">
        <v>27</v>
      </c>
      <c r="K37" s="163" t="s">
        <v>27</v>
      </c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</row>
    <row r="38" spans="1:22" ht="15" customHeight="1">
      <c r="A38" s="151" t="s">
        <v>226</v>
      </c>
      <c r="B38" s="163" t="s">
        <v>27</v>
      </c>
      <c r="C38" s="163" t="s">
        <v>27</v>
      </c>
      <c r="D38" s="163" t="s">
        <v>27</v>
      </c>
      <c r="E38" s="163" t="s">
        <v>27</v>
      </c>
      <c r="F38" s="163" t="s">
        <v>27</v>
      </c>
      <c r="G38" s="163" t="s">
        <v>27</v>
      </c>
      <c r="H38" s="163" t="s">
        <v>27</v>
      </c>
      <c r="I38" s="163" t="s">
        <v>27</v>
      </c>
      <c r="J38" s="163" t="s">
        <v>27</v>
      </c>
      <c r="K38" s="163" t="s">
        <v>27</v>
      </c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</row>
    <row r="39" spans="1:22" ht="15" customHeight="1">
      <c r="A39" s="151" t="s">
        <v>227</v>
      </c>
      <c r="B39" s="163" t="s">
        <v>27</v>
      </c>
      <c r="C39" s="163" t="s">
        <v>27</v>
      </c>
      <c r="D39" s="163" t="s">
        <v>27</v>
      </c>
      <c r="E39" s="163" t="s">
        <v>27</v>
      </c>
      <c r="F39" s="163" t="s">
        <v>27</v>
      </c>
      <c r="G39" s="163" t="s">
        <v>27</v>
      </c>
      <c r="H39" s="163" t="s">
        <v>27</v>
      </c>
      <c r="I39" s="163" t="s">
        <v>27</v>
      </c>
      <c r="J39" s="163" t="s">
        <v>27</v>
      </c>
      <c r="K39" s="163" t="s">
        <v>27</v>
      </c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</row>
    <row r="40" spans="1:22" ht="15.75" customHeight="1">
      <c r="A40" s="155" t="s">
        <v>228</v>
      </c>
      <c r="B40" s="156" t="s">
        <v>27</v>
      </c>
      <c r="C40" s="156" t="s">
        <v>27</v>
      </c>
      <c r="D40" s="156" t="s">
        <v>27</v>
      </c>
      <c r="E40" s="156" t="s">
        <v>27</v>
      </c>
      <c r="F40" s="156" t="s">
        <v>27</v>
      </c>
      <c r="G40" s="156" t="s">
        <v>27</v>
      </c>
      <c r="H40" s="156" t="s">
        <v>27</v>
      </c>
      <c r="I40" s="156" t="s">
        <v>27</v>
      </c>
      <c r="J40" s="156" t="s">
        <v>27</v>
      </c>
      <c r="K40" s="156" t="s">
        <v>27</v>
      </c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</row>
    <row r="41" spans="1:22" ht="15.75" customHeight="1" hidden="1">
      <c r="A41" s="164"/>
      <c r="B41" s="165"/>
      <c r="C41" s="165"/>
      <c r="D41" s="165"/>
      <c r="E41" s="165"/>
      <c r="F41" s="165"/>
      <c r="G41" s="165"/>
      <c r="H41" s="165"/>
      <c r="I41" s="165"/>
      <c r="J41" s="166"/>
      <c r="K41" s="165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</row>
    <row r="42" spans="1:11" s="164" customFormat="1" ht="15.75" customHeight="1">
      <c r="A42" s="159" t="s">
        <v>229</v>
      </c>
      <c r="B42" s="150">
        <f aca="true" t="shared" si="3" ref="B42:K42">B36</f>
        <v>2019</v>
      </c>
      <c r="C42" s="150">
        <f t="shared" si="3"/>
        <v>2020</v>
      </c>
      <c r="D42" s="150">
        <f t="shared" si="3"/>
        <v>2021</v>
      </c>
      <c r="E42" s="150">
        <f t="shared" si="3"/>
        <v>2022</v>
      </c>
      <c r="F42" s="150">
        <f t="shared" si="3"/>
        <v>2023</v>
      </c>
      <c r="G42" s="150">
        <f t="shared" si="3"/>
        <v>2024</v>
      </c>
      <c r="H42" s="150">
        <f t="shared" si="3"/>
        <v>2025</v>
      </c>
      <c r="I42" s="150">
        <f t="shared" si="3"/>
        <v>2026</v>
      </c>
      <c r="J42" s="180">
        <f t="shared" si="3"/>
        <v>2027</v>
      </c>
      <c r="K42" s="181">
        <f t="shared" si="3"/>
        <v>2028</v>
      </c>
    </row>
    <row r="43" spans="1:11" s="124" customFormat="1" ht="13.5" customHeight="1">
      <c r="A43" s="167" t="s">
        <v>230</v>
      </c>
      <c r="B43" s="163" t="s">
        <v>27</v>
      </c>
      <c r="C43" s="163" t="s">
        <v>27</v>
      </c>
      <c r="D43" s="163" t="s">
        <v>27</v>
      </c>
      <c r="E43" s="163" t="s">
        <v>27</v>
      </c>
      <c r="F43" s="163" t="s">
        <v>27</v>
      </c>
      <c r="G43" s="163" t="s">
        <v>27</v>
      </c>
      <c r="H43" s="163" t="s">
        <v>27</v>
      </c>
      <c r="I43" s="163" t="s">
        <v>27</v>
      </c>
      <c r="J43" s="163" t="s">
        <v>27</v>
      </c>
      <c r="K43" s="163" t="s">
        <v>27</v>
      </c>
    </row>
    <row r="44" spans="1:11" ht="15" customHeight="1">
      <c r="A44" s="151" t="s">
        <v>231</v>
      </c>
      <c r="B44" s="163" t="s">
        <v>27</v>
      </c>
      <c r="C44" s="163" t="s">
        <v>27</v>
      </c>
      <c r="D44" s="163" t="s">
        <v>27</v>
      </c>
      <c r="E44" s="163" t="s">
        <v>27</v>
      </c>
      <c r="F44" s="163" t="s">
        <v>27</v>
      </c>
      <c r="G44" s="163" t="s">
        <v>27</v>
      </c>
      <c r="H44" s="163" t="s">
        <v>27</v>
      </c>
      <c r="I44" s="163" t="s">
        <v>27</v>
      </c>
      <c r="J44" s="163" t="s">
        <v>27</v>
      </c>
      <c r="K44" s="163" t="s">
        <v>27</v>
      </c>
    </row>
    <row r="45" spans="1:11" ht="15" customHeight="1">
      <c r="A45" s="168" t="s">
        <v>232</v>
      </c>
      <c r="B45" s="163" t="s">
        <v>27</v>
      </c>
      <c r="C45" s="163" t="s">
        <v>27</v>
      </c>
      <c r="D45" s="163" t="s">
        <v>27</v>
      </c>
      <c r="E45" s="163" t="s">
        <v>27</v>
      </c>
      <c r="F45" s="163" t="s">
        <v>27</v>
      </c>
      <c r="G45" s="163" t="s">
        <v>27</v>
      </c>
      <c r="H45" s="163" t="s">
        <v>27</v>
      </c>
      <c r="I45" s="163" t="s">
        <v>27</v>
      </c>
      <c r="J45" s="163" t="s">
        <v>27</v>
      </c>
      <c r="K45" s="163" t="s">
        <v>27</v>
      </c>
    </row>
    <row r="46" spans="1:11" ht="15" customHeight="1">
      <c r="A46" s="168" t="str">
        <f>A16</f>
        <v>Прочие расходы при эксплуатации объекта, тыс.руб. без НДС</v>
      </c>
      <c r="B46" s="163" t="s">
        <v>27</v>
      </c>
      <c r="C46" s="163" t="s">
        <v>27</v>
      </c>
      <c r="D46" s="163" t="s">
        <v>27</v>
      </c>
      <c r="E46" s="163" t="s">
        <v>27</v>
      </c>
      <c r="F46" s="163" t="s">
        <v>27</v>
      </c>
      <c r="G46" s="163" t="s">
        <v>27</v>
      </c>
      <c r="H46" s="163" t="s">
        <v>27</v>
      </c>
      <c r="I46" s="163" t="s">
        <v>27</v>
      </c>
      <c r="J46" s="163" t="s">
        <v>27</v>
      </c>
      <c r="K46" s="163" t="s">
        <v>27</v>
      </c>
    </row>
    <row r="47" spans="1:11" ht="15" customHeight="1" hidden="1">
      <c r="A47" s="168" t="s">
        <v>209</v>
      </c>
      <c r="B47" s="169">
        <f aca="true" t="shared" si="4" ref="B47:K47">-IF(B$31&lt;=$B$14,0,$B$19*(1+B$33)*$B$12)</f>
        <v>0</v>
      </c>
      <c r="C47" s="169">
        <f t="shared" si="4"/>
        <v>0</v>
      </c>
      <c r="D47" s="169">
        <f t="shared" si="4"/>
        <v>0</v>
      </c>
      <c r="E47" s="169">
        <f t="shared" si="4"/>
        <v>0</v>
      </c>
      <c r="F47" s="169">
        <f t="shared" si="4"/>
        <v>0</v>
      </c>
      <c r="G47" s="169">
        <f t="shared" si="4"/>
        <v>0</v>
      </c>
      <c r="H47" s="169">
        <f t="shared" si="4"/>
        <v>0</v>
      </c>
      <c r="I47" s="169">
        <f t="shared" si="4"/>
        <v>0</v>
      </c>
      <c r="J47" s="169">
        <f t="shared" si="4"/>
        <v>0</v>
      </c>
      <c r="K47" s="169">
        <f t="shared" si="4"/>
        <v>0</v>
      </c>
    </row>
    <row r="48" spans="1:11" ht="15" customHeight="1" hidden="1">
      <c r="A48" s="168" t="s">
        <v>209</v>
      </c>
      <c r="B48" s="169" t="e">
        <f aca="true" t="shared" si="5" ref="B48:K48">-$B$21*(1+B$33)*$B$12*365</f>
        <v>#VALUE!</v>
      </c>
      <c r="C48" s="169" t="e">
        <f t="shared" si="5"/>
        <v>#VALUE!</v>
      </c>
      <c r="D48" s="169" t="e">
        <f t="shared" si="5"/>
        <v>#VALUE!</v>
      </c>
      <c r="E48" s="169" t="e">
        <f t="shared" si="5"/>
        <v>#VALUE!</v>
      </c>
      <c r="F48" s="169" t="e">
        <f t="shared" si="5"/>
        <v>#VALUE!</v>
      </c>
      <c r="G48" s="169" t="e">
        <f t="shared" si="5"/>
        <v>#VALUE!</v>
      </c>
      <c r="H48" s="169" t="e">
        <f t="shared" si="5"/>
        <v>#VALUE!</v>
      </c>
      <c r="I48" s="169" t="e">
        <f t="shared" si="5"/>
        <v>#VALUE!</v>
      </c>
      <c r="J48" s="169" t="e">
        <f t="shared" si="5"/>
        <v>#VALUE!</v>
      </c>
      <c r="K48" s="169" t="e">
        <f t="shared" si="5"/>
        <v>#VALUE!</v>
      </c>
    </row>
    <row r="49" spans="1:11" ht="15" customHeight="1">
      <c r="A49" s="168" t="s">
        <v>234</v>
      </c>
      <c r="B49" s="163" t="s">
        <v>27</v>
      </c>
      <c r="C49" s="163" t="s">
        <v>27</v>
      </c>
      <c r="D49" s="163" t="s">
        <v>27</v>
      </c>
      <c r="E49" s="163" t="s">
        <v>27</v>
      </c>
      <c r="F49" s="163" t="s">
        <v>27</v>
      </c>
      <c r="G49" s="163" t="s">
        <v>27</v>
      </c>
      <c r="H49" s="163" t="s">
        <v>27</v>
      </c>
      <c r="I49" s="163" t="s">
        <v>27</v>
      </c>
      <c r="J49" s="163" t="s">
        <v>27</v>
      </c>
      <c r="K49" s="163" t="s">
        <v>27</v>
      </c>
    </row>
    <row r="50" spans="1:11" ht="15" customHeight="1">
      <c r="A50" s="168" t="s">
        <v>235</v>
      </c>
      <c r="B50" s="163" t="s">
        <v>27</v>
      </c>
      <c r="C50" s="163" t="s">
        <v>27</v>
      </c>
      <c r="D50" s="163" t="s">
        <v>27</v>
      </c>
      <c r="E50" s="163" t="s">
        <v>27</v>
      </c>
      <c r="F50" s="163" t="s">
        <v>27</v>
      </c>
      <c r="G50" s="163" t="s">
        <v>27</v>
      </c>
      <c r="H50" s="163" t="s">
        <v>27</v>
      </c>
      <c r="I50" s="163" t="s">
        <v>27</v>
      </c>
      <c r="J50" s="163" t="s">
        <v>27</v>
      </c>
      <c r="K50" s="163" t="s">
        <v>27</v>
      </c>
    </row>
    <row r="51" spans="1:11" s="124" customFormat="1" ht="13.5" customHeight="1">
      <c r="A51" s="170" t="s">
        <v>236</v>
      </c>
      <c r="B51" s="163" t="s">
        <v>27</v>
      </c>
      <c r="C51" s="163" t="s">
        <v>27</v>
      </c>
      <c r="D51" s="163" t="s">
        <v>27</v>
      </c>
      <c r="E51" s="163" t="s">
        <v>27</v>
      </c>
      <c r="F51" s="163" t="s">
        <v>27</v>
      </c>
      <c r="G51" s="163" t="s">
        <v>27</v>
      </c>
      <c r="H51" s="163" t="s">
        <v>27</v>
      </c>
      <c r="I51" s="163" t="s">
        <v>27</v>
      </c>
      <c r="J51" s="163" t="s">
        <v>27</v>
      </c>
      <c r="K51" s="163" t="s">
        <v>27</v>
      </c>
    </row>
    <row r="52" spans="1:11" ht="15" customHeight="1">
      <c r="A52" s="168" t="s">
        <v>237</v>
      </c>
      <c r="B52" s="163" t="s">
        <v>27</v>
      </c>
      <c r="C52" s="163" t="s">
        <v>27</v>
      </c>
      <c r="D52" s="163" t="s">
        <v>27</v>
      </c>
      <c r="E52" s="163" t="s">
        <v>27</v>
      </c>
      <c r="F52" s="163" t="s">
        <v>27</v>
      </c>
      <c r="G52" s="163" t="s">
        <v>27</v>
      </c>
      <c r="H52" s="163" t="s">
        <v>27</v>
      </c>
      <c r="I52" s="163" t="s">
        <v>27</v>
      </c>
      <c r="J52" s="163" t="s">
        <v>27</v>
      </c>
      <c r="K52" s="163" t="s">
        <v>27</v>
      </c>
    </row>
    <row r="53" spans="1:11" s="124" customFormat="1" ht="13.5" customHeight="1">
      <c r="A53" s="170" t="s">
        <v>238</v>
      </c>
      <c r="B53" s="163" t="s">
        <v>27</v>
      </c>
      <c r="C53" s="163" t="s">
        <v>27</v>
      </c>
      <c r="D53" s="163" t="s">
        <v>27</v>
      </c>
      <c r="E53" s="163" t="s">
        <v>27</v>
      </c>
      <c r="F53" s="163" t="s">
        <v>27</v>
      </c>
      <c r="G53" s="163" t="s">
        <v>27</v>
      </c>
      <c r="H53" s="163" t="s">
        <v>27</v>
      </c>
      <c r="I53" s="163" t="s">
        <v>27</v>
      </c>
      <c r="J53" s="163" t="s">
        <v>27</v>
      </c>
      <c r="K53" s="163" t="s">
        <v>27</v>
      </c>
    </row>
    <row r="54" spans="1:11" ht="15" customHeight="1">
      <c r="A54" s="168" t="s">
        <v>239</v>
      </c>
      <c r="B54" s="163" t="s">
        <v>27</v>
      </c>
      <c r="C54" s="163" t="s">
        <v>27</v>
      </c>
      <c r="D54" s="163" t="s">
        <v>27</v>
      </c>
      <c r="E54" s="163" t="s">
        <v>27</v>
      </c>
      <c r="F54" s="163" t="s">
        <v>27</v>
      </c>
      <c r="G54" s="163" t="s">
        <v>27</v>
      </c>
      <c r="H54" s="163" t="s">
        <v>27</v>
      </c>
      <c r="I54" s="163" t="s">
        <v>27</v>
      </c>
      <c r="J54" s="163" t="s">
        <v>27</v>
      </c>
      <c r="K54" s="163" t="s">
        <v>27</v>
      </c>
    </row>
    <row r="55" spans="1:11" s="124" customFormat="1" ht="13.5" customHeight="1">
      <c r="A55" s="170" t="s">
        <v>240</v>
      </c>
      <c r="B55" s="163" t="s">
        <v>27</v>
      </c>
      <c r="C55" s="163" t="s">
        <v>27</v>
      </c>
      <c r="D55" s="163" t="s">
        <v>27</v>
      </c>
      <c r="E55" s="163" t="s">
        <v>27</v>
      </c>
      <c r="F55" s="163" t="s">
        <v>27</v>
      </c>
      <c r="G55" s="163" t="s">
        <v>27</v>
      </c>
      <c r="H55" s="163" t="s">
        <v>27</v>
      </c>
      <c r="I55" s="163" t="s">
        <v>27</v>
      </c>
      <c r="J55" s="163" t="s">
        <v>27</v>
      </c>
      <c r="K55" s="163" t="s">
        <v>27</v>
      </c>
    </row>
    <row r="56" spans="1:11" ht="15" customHeight="1">
      <c r="A56" s="168" t="str">
        <f>A20</f>
        <v>Налог на прибыль</v>
      </c>
      <c r="B56" s="163" t="s">
        <v>27</v>
      </c>
      <c r="C56" s="163" t="s">
        <v>27</v>
      </c>
      <c r="D56" s="163" t="s">
        <v>27</v>
      </c>
      <c r="E56" s="163" t="s">
        <v>27</v>
      </c>
      <c r="F56" s="163" t="s">
        <v>27</v>
      </c>
      <c r="G56" s="163" t="s">
        <v>27</v>
      </c>
      <c r="H56" s="163" t="s">
        <v>27</v>
      </c>
      <c r="I56" s="163" t="s">
        <v>27</v>
      </c>
      <c r="J56" s="163" t="s">
        <v>27</v>
      </c>
      <c r="K56" s="163" t="s">
        <v>27</v>
      </c>
    </row>
    <row r="57" spans="1:11" ht="15.75" customHeight="1">
      <c r="A57" s="171" t="s">
        <v>241</v>
      </c>
      <c r="B57" s="163" t="s">
        <v>27</v>
      </c>
      <c r="C57" s="163" t="s">
        <v>27</v>
      </c>
      <c r="D57" s="163" t="s">
        <v>27</v>
      </c>
      <c r="E57" s="163" t="s">
        <v>27</v>
      </c>
      <c r="F57" s="163" t="s">
        <v>27</v>
      </c>
      <c r="G57" s="163" t="s">
        <v>27</v>
      </c>
      <c r="H57" s="163" t="s">
        <v>27</v>
      </c>
      <c r="I57" s="163" t="s">
        <v>27</v>
      </c>
      <c r="J57" s="163" t="s">
        <v>27</v>
      </c>
      <c r="K57" s="163" t="s">
        <v>27</v>
      </c>
    </row>
    <row r="58" spans="1:22" ht="15.75" customHeight="1" hidden="1">
      <c r="A58" s="164"/>
      <c r="B58" s="172">
        <v>0.5</v>
      </c>
      <c r="C58" s="172">
        <v>1.5</v>
      </c>
      <c r="D58" s="172">
        <v>2.5</v>
      </c>
      <c r="E58" s="172">
        <v>3.5</v>
      </c>
      <c r="F58" s="172">
        <v>4.5</v>
      </c>
      <c r="G58" s="172">
        <v>5.5</v>
      </c>
      <c r="H58" s="172">
        <v>6.5</v>
      </c>
      <c r="I58" s="172">
        <v>7.5</v>
      </c>
      <c r="J58" s="173">
        <v>9.5</v>
      </c>
      <c r="K58" s="172">
        <v>9.5</v>
      </c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</row>
    <row r="59" spans="1:22" ht="15.75" customHeight="1">
      <c r="A59" s="159" t="s">
        <v>242</v>
      </c>
      <c r="B59" s="150">
        <f aca="true" t="shared" si="6" ref="B59:K59">B42</f>
        <v>2019</v>
      </c>
      <c r="C59" s="150">
        <f t="shared" si="6"/>
        <v>2020</v>
      </c>
      <c r="D59" s="150">
        <f t="shared" si="6"/>
        <v>2021</v>
      </c>
      <c r="E59" s="150">
        <f t="shared" si="6"/>
        <v>2022</v>
      </c>
      <c r="F59" s="150">
        <f t="shared" si="6"/>
        <v>2023</v>
      </c>
      <c r="G59" s="150">
        <f t="shared" si="6"/>
        <v>2024</v>
      </c>
      <c r="H59" s="150">
        <f t="shared" si="6"/>
        <v>2025</v>
      </c>
      <c r="I59" s="150">
        <f t="shared" si="6"/>
        <v>2026</v>
      </c>
      <c r="J59" s="180">
        <f t="shared" si="6"/>
        <v>2027</v>
      </c>
      <c r="K59" s="181">
        <f t="shared" si="6"/>
        <v>2028</v>
      </c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</row>
    <row r="60" spans="1:22" s="124" customFormat="1" ht="13.5" customHeight="1">
      <c r="A60" s="167" t="s">
        <v>238</v>
      </c>
      <c r="B60" s="163" t="s">
        <v>27</v>
      </c>
      <c r="C60" s="163" t="s">
        <v>27</v>
      </c>
      <c r="D60" s="163" t="s">
        <v>27</v>
      </c>
      <c r="E60" s="163" t="s">
        <v>27</v>
      </c>
      <c r="F60" s="163" t="s">
        <v>27</v>
      </c>
      <c r="G60" s="163" t="s">
        <v>27</v>
      </c>
      <c r="H60" s="163" t="s">
        <v>27</v>
      </c>
      <c r="I60" s="163" t="s">
        <v>27</v>
      </c>
      <c r="J60" s="163" t="s">
        <v>27</v>
      </c>
      <c r="K60" s="163" t="s">
        <v>27</v>
      </c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</row>
    <row r="61" spans="1:22" ht="15" customHeight="1">
      <c r="A61" s="168" t="s">
        <v>237</v>
      </c>
      <c r="B61" s="163" t="s">
        <v>27</v>
      </c>
      <c r="C61" s="163" t="s">
        <v>27</v>
      </c>
      <c r="D61" s="163" t="s">
        <v>27</v>
      </c>
      <c r="E61" s="163" t="s">
        <v>27</v>
      </c>
      <c r="F61" s="163" t="s">
        <v>27</v>
      </c>
      <c r="G61" s="163" t="s">
        <v>27</v>
      </c>
      <c r="H61" s="163" t="s">
        <v>27</v>
      </c>
      <c r="I61" s="163" t="s">
        <v>27</v>
      </c>
      <c r="J61" s="163" t="s">
        <v>27</v>
      </c>
      <c r="K61" s="163" t="s">
        <v>27</v>
      </c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</row>
    <row r="62" spans="1:22" ht="15" customHeight="1">
      <c r="A62" s="168" t="s">
        <v>239</v>
      </c>
      <c r="B62" s="163" t="s">
        <v>27</v>
      </c>
      <c r="C62" s="163" t="s">
        <v>27</v>
      </c>
      <c r="D62" s="163" t="s">
        <v>27</v>
      </c>
      <c r="E62" s="163" t="s">
        <v>27</v>
      </c>
      <c r="F62" s="163" t="s">
        <v>27</v>
      </c>
      <c r="G62" s="163" t="s">
        <v>27</v>
      </c>
      <c r="H62" s="163" t="s">
        <v>27</v>
      </c>
      <c r="I62" s="163" t="s">
        <v>27</v>
      </c>
      <c r="J62" s="163" t="s">
        <v>27</v>
      </c>
      <c r="K62" s="163" t="s">
        <v>27</v>
      </c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</row>
    <row r="63" spans="1:22" ht="15" customHeight="1">
      <c r="A63" s="168" t="str">
        <f>A56</f>
        <v>Налог на прибыль</v>
      </c>
      <c r="B63" s="163" t="s">
        <v>27</v>
      </c>
      <c r="C63" s="163" t="s">
        <v>27</v>
      </c>
      <c r="D63" s="163" t="s">
        <v>27</v>
      </c>
      <c r="E63" s="163" t="s">
        <v>27</v>
      </c>
      <c r="F63" s="163" t="s">
        <v>27</v>
      </c>
      <c r="G63" s="163" t="s">
        <v>27</v>
      </c>
      <c r="H63" s="163" t="s">
        <v>27</v>
      </c>
      <c r="I63" s="163" t="s">
        <v>27</v>
      </c>
      <c r="J63" s="163" t="s">
        <v>27</v>
      </c>
      <c r="K63" s="163" t="s">
        <v>27</v>
      </c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</row>
    <row r="64" spans="1:22" ht="15" customHeight="1">
      <c r="A64" s="168" t="s">
        <v>243</v>
      </c>
      <c r="B64" s="163" t="s">
        <v>27</v>
      </c>
      <c r="C64" s="163" t="s">
        <v>27</v>
      </c>
      <c r="D64" s="163" t="s">
        <v>27</v>
      </c>
      <c r="E64" s="163" t="s">
        <v>27</v>
      </c>
      <c r="F64" s="163" t="s">
        <v>27</v>
      </c>
      <c r="G64" s="163" t="s">
        <v>27</v>
      </c>
      <c r="H64" s="163" t="s">
        <v>27</v>
      </c>
      <c r="I64" s="163" t="s">
        <v>27</v>
      </c>
      <c r="J64" s="163" t="s">
        <v>27</v>
      </c>
      <c r="K64" s="163" t="s">
        <v>27</v>
      </c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</row>
    <row r="65" spans="1:22" ht="15" customHeight="1">
      <c r="A65" s="168" t="s">
        <v>244</v>
      </c>
      <c r="B65" s="163" t="s">
        <v>27</v>
      </c>
      <c r="C65" s="163" t="s">
        <v>27</v>
      </c>
      <c r="D65" s="163" t="s">
        <v>27</v>
      </c>
      <c r="E65" s="163" t="s">
        <v>27</v>
      </c>
      <c r="F65" s="163" t="s">
        <v>27</v>
      </c>
      <c r="G65" s="163" t="s">
        <v>27</v>
      </c>
      <c r="H65" s="163" t="s">
        <v>27</v>
      </c>
      <c r="I65" s="163" t="s">
        <v>27</v>
      </c>
      <c r="J65" s="163" t="s">
        <v>27</v>
      </c>
      <c r="K65" s="163" t="s">
        <v>27</v>
      </c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</row>
    <row r="66" spans="1:11" ht="15" customHeight="1">
      <c r="A66" s="168" t="s">
        <v>245</v>
      </c>
      <c r="B66" s="163" t="s">
        <v>27</v>
      </c>
      <c r="C66" s="163" t="s">
        <v>27</v>
      </c>
      <c r="D66" s="163" t="s">
        <v>27</v>
      </c>
      <c r="E66" s="163" t="s">
        <v>27</v>
      </c>
      <c r="F66" s="163" t="s">
        <v>27</v>
      </c>
      <c r="G66" s="163" t="s">
        <v>27</v>
      </c>
      <c r="H66" s="163" t="s">
        <v>27</v>
      </c>
      <c r="I66" s="163" t="s">
        <v>27</v>
      </c>
      <c r="J66" s="163" t="s">
        <v>27</v>
      </c>
      <c r="K66" s="163" t="s">
        <v>27</v>
      </c>
    </row>
    <row r="67" spans="1:11" ht="15" customHeight="1">
      <c r="A67" s="168" t="s">
        <v>246</v>
      </c>
      <c r="B67" s="163" t="s">
        <v>27</v>
      </c>
      <c r="C67" s="163" t="s">
        <v>27</v>
      </c>
      <c r="D67" s="163" t="s">
        <v>27</v>
      </c>
      <c r="E67" s="163" t="s">
        <v>27</v>
      </c>
      <c r="F67" s="163" t="s">
        <v>27</v>
      </c>
      <c r="G67" s="163" t="s">
        <v>27</v>
      </c>
      <c r="H67" s="163" t="s">
        <v>27</v>
      </c>
      <c r="I67" s="163" t="s">
        <v>27</v>
      </c>
      <c r="J67" s="163" t="s">
        <v>27</v>
      </c>
      <c r="K67" s="163" t="s">
        <v>27</v>
      </c>
    </row>
    <row r="68" spans="1:11" s="124" customFormat="1" ht="13.5" customHeight="1">
      <c r="A68" s="170" t="s">
        <v>247</v>
      </c>
      <c r="B68" s="163" t="s">
        <v>27</v>
      </c>
      <c r="C68" s="163" t="s">
        <v>27</v>
      </c>
      <c r="D68" s="163" t="s">
        <v>27</v>
      </c>
      <c r="E68" s="163" t="s">
        <v>27</v>
      </c>
      <c r="F68" s="163" t="s">
        <v>27</v>
      </c>
      <c r="G68" s="163" t="s">
        <v>27</v>
      </c>
      <c r="H68" s="163" t="s">
        <v>27</v>
      </c>
      <c r="I68" s="163" t="s">
        <v>27</v>
      </c>
      <c r="J68" s="163" t="s">
        <v>27</v>
      </c>
      <c r="K68" s="163" t="s">
        <v>27</v>
      </c>
    </row>
    <row r="69" spans="1:11" s="124" customFormat="1" ht="13.5" customHeight="1">
      <c r="A69" s="170" t="s">
        <v>248</v>
      </c>
      <c r="B69" s="163" t="s">
        <v>27</v>
      </c>
      <c r="C69" s="163" t="s">
        <v>27</v>
      </c>
      <c r="D69" s="163" t="s">
        <v>27</v>
      </c>
      <c r="E69" s="163" t="s">
        <v>27</v>
      </c>
      <c r="F69" s="163" t="s">
        <v>27</v>
      </c>
      <c r="G69" s="163" t="s">
        <v>27</v>
      </c>
      <c r="H69" s="163" t="s">
        <v>27</v>
      </c>
      <c r="I69" s="163" t="s">
        <v>27</v>
      </c>
      <c r="J69" s="163" t="s">
        <v>27</v>
      </c>
      <c r="K69" s="163" t="s">
        <v>27</v>
      </c>
    </row>
    <row r="70" spans="1:11" ht="15" customHeight="1">
      <c r="A70" s="168" t="s">
        <v>249</v>
      </c>
      <c r="B70" s="163" t="s">
        <v>27</v>
      </c>
      <c r="C70" s="163" t="s">
        <v>27</v>
      </c>
      <c r="D70" s="163" t="s">
        <v>27</v>
      </c>
      <c r="E70" s="163" t="s">
        <v>27</v>
      </c>
      <c r="F70" s="163" t="s">
        <v>27</v>
      </c>
      <c r="G70" s="163" t="s">
        <v>27</v>
      </c>
      <c r="H70" s="163" t="s">
        <v>27</v>
      </c>
      <c r="I70" s="163" t="s">
        <v>27</v>
      </c>
      <c r="J70" s="163" t="s">
        <v>27</v>
      </c>
      <c r="K70" s="163" t="s">
        <v>27</v>
      </c>
    </row>
    <row r="71" spans="1:11" s="124" customFormat="1" ht="13.5" customHeight="1">
      <c r="A71" s="167" t="s">
        <v>250</v>
      </c>
      <c r="B71" s="163" t="s">
        <v>27</v>
      </c>
      <c r="C71" s="163" t="s">
        <v>27</v>
      </c>
      <c r="D71" s="163" t="s">
        <v>27</v>
      </c>
      <c r="E71" s="163" t="s">
        <v>27</v>
      </c>
      <c r="F71" s="163" t="s">
        <v>27</v>
      </c>
      <c r="G71" s="163" t="s">
        <v>27</v>
      </c>
      <c r="H71" s="163" t="s">
        <v>27</v>
      </c>
      <c r="I71" s="163" t="s">
        <v>27</v>
      </c>
      <c r="J71" s="163" t="s">
        <v>27</v>
      </c>
      <c r="K71" s="163" t="s">
        <v>27</v>
      </c>
    </row>
    <row r="72" spans="1:12" s="124" customFormat="1" ht="13.5" customHeight="1">
      <c r="A72" s="167" t="s">
        <v>251</v>
      </c>
      <c r="B72" s="163" t="s">
        <v>27</v>
      </c>
      <c r="C72" s="163" t="s">
        <v>27</v>
      </c>
      <c r="D72" s="163" t="s">
        <v>27</v>
      </c>
      <c r="E72" s="163" t="s">
        <v>27</v>
      </c>
      <c r="F72" s="163" t="s">
        <v>27</v>
      </c>
      <c r="G72" s="163" t="s">
        <v>27</v>
      </c>
      <c r="H72" s="163" t="s">
        <v>27</v>
      </c>
      <c r="I72" s="163" t="s">
        <v>27</v>
      </c>
      <c r="J72" s="163" t="s">
        <v>27</v>
      </c>
      <c r="K72" s="163" t="s">
        <v>27</v>
      </c>
      <c r="L72" s="175"/>
    </row>
    <row r="73" spans="1:11" s="124" customFormat="1" ht="13.5" customHeight="1">
      <c r="A73" s="167" t="s">
        <v>252</v>
      </c>
      <c r="B73" s="163" t="s">
        <v>27</v>
      </c>
      <c r="C73" s="163" t="s">
        <v>27</v>
      </c>
      <c r="D73" s="163" t="s">
        <v>27</v>
      </c>
      <c r="E73" s="163" t="s">
        <v>27</v>
      </c>
      <c r="F73" s="163" t="s">
        <v>27</v>
      </c>
      <c r="G73" s="163" t="s">
        <v>27</v>
      </c>
      <c r="H73" s="163" t="s">
        <v>27</v>
      </c>
      <c r="I73" s="163" t="s">
        <v>27</v>
      </c>
      <c r="J73" s="163" t="s">
        <v>27</v>
      </c>
      <c r="K73" s="163" t="s">
        <v>27</v>
      </c>
    </row>
    <row r="74" spans="1:11" s="124" customFormat="1" ht="13.5" customHeight="1">
      <c r="A74" s="167" t="s">
        <v>253</v>
      </c>
      <c r="B74" s="163" t="s">
        <v>27</v>
      </c>
      <c r="C74" s="163" t="s">
        <v>27</v>
      </c>
      <c r="D74" s="163" t="s">
        <v>27</v>
      </c>
      <c r="E74" s="163" t="s">
        <v>27</v>
      </c>
      <c r="F74" s="163" t="s">
        <v>27</v>
      </c>
      <c r="G74" s="163" t="s">
        <v>27</v>
      </c>
      <c r="H74" s="163" t="s">
        <v>27</v>
      </c>
      <c r="I74" s="163" t="s">
        <v>27</v>
      </c>
      <c r="J74" s="163" t="s">
        <v>27</v>
      </c>
      <c r="K74" s="163" t="s">
        <v>27</v>
      </c>
    </row>
    <row r="75" spans="1:11" s="124" customFormat="1" ht="14.25" customHeight="1">
      <c r="A75" s="176" t="s">
        <v>254</v>
      </c>
      <c r="B75" s="163" t="s">
        <v>27</v>
      </c>
      <c r="C75" s="163" t="s">
        <v>27</v>
      </c>
      <c r="D75" s="163" t="s">
        <v>27</v>
      </c>
      <c r="E75" s="163" t="s">
        <v>27</v>
      </c>
      <c r="F75" s="163" t="s">
        <v>27</v>
      </c>
      <c r="G75" s="163" t="s">
        <v>27</v>
      </c>
      <c r="H75" s="163" t="s">
        <v>27</v>
      </c>
      <c r="I75" s="163" t="s">
        <v>27</v>
      </c>
      <c r="J75" s="163" t="s">
        <v>27</v>
      </c>
      <c r="K75" s="163" t="s">
        <v>27</v>
      </c>
    </row>
    <row r="76" spans="1:10" ht="64.5" customHeight="1">
      <c r="A76" s="360" t="s">
        <v>255</v>
      </c>
      <c r="B76" s="360"/>
      <c r="C76" s="360"/>
      <c r="D76" s="360"/>
      <c r="E76" s="360"/>
      <c r="F76" s="360"/>
      <c r="G76" s="360"/>
      <c r="H76" s="360"/>
      <c r="I76" s="360"/>
      <c r="J76" s="360"/>
    </row>
    <row r="77" spans="1:10" ht="15" customHeight="1">
      <c r="A77" s="177" t="s">
        <v>256</v>
      </c>
      <c r="B77" s="177"/>
      <c r="C77" s="178"/>
      <c r="D77" s="177"/>
      <c r="E77" s="177"/>
      <c r="F77" s="177"/>
      <c r="G77" s="177"/>
      <c r="H77" s="177"/>
      <c r="I77" s="177"/>
      <c r="J77" s="177"/>
    </row>
    <row r="78" spans="1:11" ht="15" customHeight="1">
      <c r="A78" s="361" t="s">
        <v>257</v>
      </c>
      <c r="B78" s="361"/>
      <c r="C78" s="361"/>
      <c r="D78" s="361"/>
      <c r="E78" s="361"/>
      <c r="F78" s="361"/>
      <c r="G78" s="361"/>
      <c r="H78" s="361"/>
      <c r="I78" s="361"/>
      <c r="J78" s="361"/>
      <c r="K78" s="361"/>
    </row>
    <row r="79" spans="1:11" ht="15" customHeight="1">
      <c r="A79" s="361"/>
      <c r="B79" s="361"/>
      <c r="C79" s="361"/>
      <c r="D79" s="361"/>
      <c r="E79" s="361"/>
      <c r="F79" s="361"/>
      <c r="G79" s="361"/>
      <c r="H79" s="361"/>
      <c r="I79" s="361"/>
      <c r="J79" s="361"/>
      <c r="K79" s="361"/>
    </row>
  </sheetData>
  <sheetProtection selectLockedCells="1" selectUnlockedCells="1"/>
  <mergeCells count="15">
    <mergeCell ref="A4:K4"/>
    <mergeCell ref="I5:K5"/>
    <mergeCell ref="I7:K7"/>
    <mergeCell ref="I9:K9"/>
    <mergeCell ref="I10:K10"/>
    <mergeCell ref="D12:I12"/>
    <mergeCell ref="J12:K12"/>
    <mergeCell ref="A76:J76"/>
    <mergeCell ref="A78:K79"/>
    <mergeCell ref="D13:I13"/>
    <mergeCell ref="J13:K13"/>
    <mergeCell ref="D14:I14"/>
    <mergeCell ref="J14:K14"/>
    <mergeCell ref="D15:I15"/>
    <mergeCell ref="J15:K15"/>
  </mergeCells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Roman,Обычный"&amp;A</oddHeader>
    <oddFooter>&amp;C&amp;"Times New Roman,Обычный"Страница &amp;P</oddFooter>
  </headerFooter>
  <rowBreaks count="1" manualBreakCount="1">
    <brk id="41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V42"/>
  <sheetViews>
    <sheetView view="pageBreakPreview" zoomScale="90" zoomScaleNormal="75" zoomScaleSheetLayoutView="90" zoomScalePageLayoutView="0" workbookViewId="0" topLeftCell="A1">
      <selection activeCell="F6" sqref="F6"/>
    </sheetView>
  </sheetViews>
  <sheetFormatPr defaultColWidth="12" defaultRowHeight="15"/>
  <cols>
    <col min="1" max="1" width="6.09765625" style="1" customWidth="1"/>
    <col min="2" max="2" width="76.5" style="1" customWidth="1"/>
    <col min="3" max="4" width="9.59765625" style="1" customWidth="1"/>
    <col min="5" max="5" width="13.69921875" style="1" customWidth="1"/>
    <col min="6" max="6" width="11.3984375" style="1" customWidth="1"/>
    <col min="7" max="10" width="12" style="1" customWidth="1"/>
    <col min="11" max="11" width="17.69921875" style="1" customWidth="1"/>
    <col min="12" max="16384" width="12" style="1" customWidth="1"/>
  </cols>
  <sheetData>
    <row r="1" spans="1:256" ht="15" customHeight="1">
      <c r="A1"/>
      <c r="B1"/>
      <c r="C1"/>
      <c r="D1"/>
      <c r="E1"/>
      <c r="F1" s="41" t="s">
        <v>262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 customHeight="1">
      <c r="A2"/>
      <c r="B2"/>
      <c r="C2"/>
      <c r="D2"/>
      <c r="E2"/>
      <c r="F2" s="41" t="s">
        <v>1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/>
      <c r="B3"/>
      <c r="C3"/>
      <c r="D3"/>
      <c r="E3"/>
      <c r="F3" s="41" t="s">
        <v>190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0" s="183" customFormat="1" ht="18" customHeight="1">
      <c r="A4" s="370" t="s">
        <v>263</v>
      </c>
      <c r="B4" s="370"/>
      <c r="C4" s="370"/>
      <c r="D4" s="370"/>
      <c r="E4" s="370"/>
      <c r="F4" s="370"/>
      <c r="G4" s="182"/>
      <c r="H4" s="182"/>
      <c r="I4" s="182"/>
      <c r="J4" s="182"/>
    </row>
    <row r="5" spans="1:256" ht="18" customHeight="1">
      <c r="A5"/>
      <c r="B5"/>
      <c r="C5"/>
      <c r="D5"/>
      <c r="E5"/>
      <c r="F5" s="184" t="s">
        <v>4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" customHeight="1">
      <c r="A6"/>
      <c r="B6"/>
      <c r="C6"/>
      <c r="D6"/>
      <c r="E6"/>
      <c r="F6" s="184" t="s">
        <v>605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8" customHeight="1">
      <c r="A7"/>
      <c r="B7"/>
      <c r="C7"/>
      <c r="D7"/>
      <c r="E7"/>
      <c r="F7" s="184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8" customHeight="1">
      <c r="A8"/>
      <c r="B8"/>
      <c r="C8"/>
      <c r="D8"/>
      <c r="E8"/>
      <c r="F8" s="184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8" customHeight="1">
      <c r="A9"/>
      <c r="B9"/>
      <c r="C9"/>
      <c r="D9" s="371" t="s">
        <v>595</v>
      </c>
      <c r="E9" s="371"/>
      <c r="F9" s="371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8" customHeight="1">
      <c r="A10"/>
      <c r="B10"/>
      <c r="C10"/>
      <c r="D10" s="372" t="s">
        <v>5</v>
      </c>
      <c r="E10" s="372"/>
      <c r="F10" s="372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 customHeight="1">
      <c r="A11"/>
      <c r="B11"/>
      <c r="C11"/>
      <c r="D11"/>
      <c r="E11"/>
      <c r="F11" s="109" t="s">
        <v>6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 customHeight="1">
      <c r="A12" s="338" t="s">
        <v>264</v>
      </c>
      <c r="B12" s="338"/>
      <c r="C12" s="338"/>
      <c r="D12" s="338"/>
      <c r="E12" s="338"/>
      <c r="F12" s="338"/>
      <c r="G12"/>
      <c r="H12"/>
      <c r="I12"/>
      <c r="J12" s="85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 customHeight="1">
      <c r="A13" s="338" t="s">
        <v>588</v>
      </c>
      <c r="B13" s="338"/>
      <c r="C13" s="338"/>
      <c r="D13" s="338"/>
      <c r="E13" s="338"/>
      <c r="F13" s="338"/>
      <c r="G13"/>
      <c r="H13"/>
      <c r="I13"/>
      <c r="J13" s="85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.75" customHeight="1">
      <c r="A14" s="373" t="s">
        <v>265</v>
      </c>
      <c r="B14" s="373"/>
      <c r="C14" s="373"/>
      <c r="D14" s="373"/>
      <c r="E14" s="373"/>
      <c r="F14" s="373"/>
      <c r="G14" s="373"/>
      <c r="H14" s="373"/>
      <c r="I14"/>
      <c r="J14" s="85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8.5" customHeight="1">
      <c r="A15" s="333" t="s">
        <v>266</v>
      </c>
      <c r="B15" s="333" t="s">
        <v>267</v>
      </c>
      <c r="C15" s="333" t="s">
        <v>268</v>
      </c>
      <c r="D15" s="333"/>
      <c r="E15" s="333" t="s">
        <v>269</v>
      </c>
      <c r="F15" s="333" t="s">
        <v>270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8.5" customHeight="1">
      <c r="A16" s="333"/>
      <c r="B16" s="333"/>
      <c r="C16" s="333"/>
      <c r="D16" s="333"/>
      <c r="E16" s="333"/>
      <c r="F16" s="333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51.75" customHeight="1">
      <c r="A17" s="333"/>
      <c r="B17" s="333"/>
      <c r="C17" s="186" t="s">
        <v>271</v>
      </c>
      <c r="D17" s="186" t="s">
        <v>272</v>
      </c>
      <c r="E17" s="333"/>
      <c r="F17" s="333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 customHeight="1">
      <c r="A18" s="47">
        <v>1</v>
      </c>
      <c r="B18" s="47">
        <v>2</v>
      </c>
      <c r="C18" s="187">
        <v>3</v>
      </c>
      <c r="D18" s="187">
        <v>4</v>
      </c>
      <c r="E18" s="47">
        <v>5</v>
      </c>
      <c r="F18" s="47">
        <v>6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8" customHeight="1">
      <c r="A19" s="47">
        <v>1</v>
      </c>
      <c r="B19" s="188" t="s">
        <v>273</v>
      </c>
      <c r="C19" s="187">
        <v>2017</v>
      </c>
      <c r="D19" s="187">
        <v>2017</v>
      </c>
      <c r="E19" s="47" t="s">
        <v>27</v>
      </c>
      <c r="F19" s="47" t="s">
        <v>27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8" customHeight="1">
      <c r="A20" s="48" t="s">
        <v>29</v>
      </c>
      <c r="B20" s="189" t="s">
        <v>274</v>
      </c>
      <c r="C20" s="48" t="s">
        <v>27</v>
      </c>
      <c r="D20" s="48" t="s">
        <v>27</v>
      </c>
      <c r="E20" s="48" t="s">
        <v>27</v>
      </c>
      <c r="F20" s="48" t="s">
        <v>27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8" customHeight="1">
      <c r="A21" s="48" t="s">
        <v>275</v>
      </c>
      <c r="B21" s="189" t="s">
        <v>276</v>
      </c>
      <c r="C21" s="48" t="s">
        <v>27</v>
      </c>
      <c r="D21" s="48" t="s">
        <v>27</v>
      </c>
      <c r="E21" s="48" t="s">
        <v>27</v>
      </c>
      <c r="F21" s="48" t="s">
        <v>27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" customHeight="1">
      <c r="A22" s="48" t="s">
        <v>277</v>
      </c>
      <c r="B22" s="190" t="s">
        <v>278</v>
      </c>
      <c r="C22" s="187">
        <v>2017</v>
      </c>
      <c r="D22" s="187">
        <v>2017</v>
      </c>
      <c r="E22" s="48" t="s">
        <v>27</v>
      </c>
      <c r="F22" s="48" t="s">
        <v>27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34.5" customHeight="1">
      <c r="A23" s="48" t="s">
        <v>279</v>
      </c>
      <c r="B23" s="190" t="s">
        <v>280</v>
      </c>
      <c r="C23" s="48" t="s">
        <v>27</v>
      </c>
      <c r="D23" s="48" t="s">
        <v>27</v>
      </c>
      <c r="E23" s="48" t="s">
        <v>27</v>
      </c>
      <c r="F23" s="48" t="s">
        <v>27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8" customHeight="1">
      <c r="A24" s="48" t="s">
        <v>281</v>
      </c>
      <c r="B24" s="189" t="s">
        <v>282</v>
      </c>
      <c r="C24" s="187">
        <v>2017</v>
      </c>
      <c r="D24" s="187">
        <v>2017</v>
      </c>
      <c r="E24" s="48" t="s">
        <v>27</v>
      </c>
      <c r="F24" s="48" t="s">
        <v>27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8" customHeight="1">
      <c r="A25" s="48" t="s">
        <v>283</v>
      </c>
      <c r="B25" s="189" t="s">
        <v>284</v>
      </c>
      <c r="C25" s="187">
        <v>2017</v>
      </c>
      <c r="D25" s="187">
        <v>2017</v>
      </c>
      <c r="E25" s="48" t="s">
        <v>27</v>
      </c>
      <c r="F25" s="48" t="s">
        <v>27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8" customHeight="1">
      <c r="A26" s="47">
        <v>2</v>
      </c>
      <c r="B26" s="188" t="s">
        <v>285</v>
      </c>
      <c r="C26" s="187">
        <v>2017</v>
      </c>
      <c r="D26" s="187">
        <v>2017</v>
      </c>
      <c r="E26" s="47" t="s">
        <v>27</v>
      </c>
      <c r="F26" s="47" t="s">
        <v>27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8" customHeight="1">
      <c r="A27" s="48" t="s">
        <v>286</v>
      </c>
      <c r="B27" s="189" t="s">
        <v>287</v>
      </c>
      <c r="C27" s="187">
        <v>2017</v>
      </c>
      <c r="D27" s="187">
        <v>2017</v>
      </c>
      <c r="E27" s="48" t="s">
        <v>27</v>
      </c>
      <c r="F27" s="48" t="s">
        <v>27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30.75" customHeight="1">
      <c r="A28" s="48" t="s">
        <v>288</v>
      </c>
      <c r="B28" s="190" t="s">
        <v>289</v>
      </c>
      <c r="C28" s="48" t="s">
        <v>27</v>
      </c>
      <c r="D28" s="48" t="s">
        <v>27</v>
      </c>
      <c r="E28" s="48" t="s">
        <v>27</v>
      </c>
      <c r="F28" s="48" t="s">
        <v>27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30.75" customHeight="1">
      <c r="A29" s="48" t="s">
        <v>290</v>
      </c>
      <c r="B29" s="190" t="s">
        <v>291</v>
      </c>
      <c r="C29" s="48" t="s">
        <v>27</v>
      </c>
      <c r="D29" s="48" t="s">
        <v>27</v>
      </c>
      <c r="E29" s="48" t="s">
        <v>27</v>
      </c>
      <c r="F29" s="48" t="s">
        <v>27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30" customHeight="1">
      <c r="A30" s="47">
        <v>3</v>
      </c>
      <c r="B30" s="191" t="s">
        <v>292</v>
      </c>
      <c r="C30" s="187">
        <v>2017</v>
      </c>
      <c r="D30" s="187">
        <v>2018</v>
      </c>
      <c r="E30" s="47" t="s">
        <v>27</v>
      </c>
      <c r="F30" s="47" t="s">
        <v>27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30.75" customHeight="1">
      <c r="A31" s="48" t="s">
        <v>293</v>
      </c>
      <c r="B31" s="190" t="s">
        <v>294</v>
      </c>
      <c r="C31" s="48" t="s">
        <v>27</v>
      </c>
      <c r="D31" s="48" t="s">
        <v>27</v>
      </c>
      <c r="E31" s="48" t="s">
        <v>27</v>
      </c>
      <c r="F31" s="48" t="s">
        <v>27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8" customHeight="1">
      <c r="A32" s="48" t="s">
        <v>295</v>
      </c>
      <c r="B32" s="189" t="s">
        <v>296</v>
      </c>
      <c r="C32" s="187">
        <v>2017</v>
      </c>
      <c r="D32" s="187">
        <v>2018</v>
      </c>
      <c r="E32" s="48" t="s">
        <v>27</v>
      </c>
      <c r="F32" s="48" t="s">
        <v>27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8" customHeight="1">
      <c r="A33" s="48" t="s">
        <v>297</v>
      </c>
      <c r="B33" s="189" t="s">
        <v>298</v>
      </c>
      <c r="C33" s="187">
        <v>2017</v>
      </c>
      <c r="D33" s="187">
        <v>2018</v>
      </c>
      <c r="E33" s="48" t="s">
        <v>27</v>
      </c>
      <c r="F33" s="48" t="s">
        <v>27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" customHeight="1">
      <c r="A34" s="48" t="s">
        <v>299</v>
      </c>
      <c r="B34" s="189" t="s">
        <v>300</v>
      </c>
      <c r="C34" s="187">
        <v>2017</v>
      </c>
      <c r="D34" s="187">
        <v>2018</v>
      </c>
      <c r="E34" s="48" t="s">
        <v>27</v>
      </c>
      <c r="F34" s="48" t="s">
        <v>27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8" customHeight="1">
      <c r="A35" s="48" t="s">
        <v>301</v>
      </c>
      <c r="B35" s="189" t="s">
        <v>302</v>
      </c>
      <c r="C35" s="187">
        <v>2017</v>
      </c>
      <c r="D35" s="187">
        <v>2018</v>
      </c>
      <c r="E35" s="48" t="s">
        <v>27</v>
      </c>
      <c r="F35" s="48" t="s">
        <v>27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" customHeight="1">
      <c r="A36" s="47">
        <v>4</v>
      </c>
      <c r="B36" s="188" t="s">
        <v>303</v>
      </c>
      <c r="C36" s="187">
        <v>2017</v>
      </c>
      <c r="D36" s="187">
        <v>2018</v>
      </c>
      <c r="E36" s="47" t="s">
        <v>27</v>
      </c>
      <c r="F36" s="47" t="s">
        <v>27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" customHeight="1">
      <c r="A37" s="48" t="s">
        <v>304</v>
      </c>
      <c r="B37" s="189" t="s">
        <v>305</v>
      </c>
      <c r="C37" s="187">
        <v>2017</v>
      </c>
      <c r="D37" s="187">
        <v>2018</v>
      </c>
      <c r="E37" s="48" t="s">
        <v>27</v>
      </c>
      <c r="F37" s="48" t="s">
        <v>27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30.75" customHeight="1">
      <c r="A38" s="48" t="s">
        <v>306</v>
      </c>
      <c r="B38" s="190" t="s">
        <v>307</v>
      </c>
      <c r="C38" s="187">
        <v>2017</v>
      </c>
      <c r="D38" s="187">
        <v>2018</v>
      </c>
      <c r="E38" s="48" t="s">
        <v>27</v>
      </c>
      <c r="F38" s="48" t="s">
        <v>27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" customHeight="1">
      <c r="A39" s="48" t="s">
        <v>308</v>
      </c>
      <c r="B39" s="189" t="s">
        <v>309</v>
      </c>
      <c r="C39" s="187">
        <v>2017</v>
      </c>
      <c r="D39" s="187">
        <v>2018</v>
      </c>
      <c r="E39" s="48" t="s">
        <v>27</v>
      </c>
      <c r="F39" s="48" t="s">
        <v>27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" customHeight="1">
      <c r="A40" s="48" t="s">
        <v>310</v>
      </c>
      <c r="B40" s="192" t="s">
        <v>311</v>
      </c>
      <c r="C40" s="187">
        <v>2017</v>
      </c>
      <c r="D40" s="187">
        <v>2018</v>
      </c>
      <c r="E40" s="48" t="s">
        <v>27</v>
      </c>
      <c r="F40" s="48" t="s">
        <v>27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5" s="64" customFormat="1" ht="15" customHeight="1">
      <c r="A41" s="193"/>
      <c r="B41" s="193"/>
      <c r="C41" s="193"/>
      <c r="D41" s="193"/>
      <c r="E41" s="193"/>
    </row>
    <row r="42" spans="1:6" ht="15" customHeight="1">
      <c r="A42" s="369" t="s">
        <v>312</v>
      </c>
      <c r="B42" s="369"/>
      <c r="C42" s="369"/>
      <c r="D42" s="369"/>
      <c r="E42" s="369"/>
      <c r="F42" s="369"/>
    </row>
  </sheetData>
  <sheetProtection selectLockedCells="1" selectUnlockedCells="1"/>
  <mergeCells count="12">
    <mergeCell ref="A4:F4"/>
    <mergeCell ref="D9:F9"/>
    <mergeCell ref="D10:F10"/>
    <mergeCell ref="A12:F12"/>
    <mergeCell ref="A13:F13"/>
    <mergeCell ref="A14:H14"/>
    <mergeCell ref="A15:A17"/>
    <mergeCell ref="B15:B17"/>
    <mergeCell ref="C15:D16"/>
    <mergeCell ref="E15:E17"/>
    <mergeCell ref="F15:F17"/>
    <mergeCell ref="A42:F42"/>
  </mergeCells>
  <printOptions/>
  <pageMargins left="0.7875" right="0.19652777777777777" top="0.6888888888888889" bottom="0.6888888888888889" header="0.5118055555555555" footer="0.5118055555555555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rastoshanskiy</cp:lastModifiedBy>
  <dcterms:created xsi:type="dcterms:W3CDTF">2009-07-27T10:10:26Z</dcterms:created>
  <dcterms:modified xsi:type="dcterms:W3CDTF">2018-03-16T11:54:39Z</dcterms:modified>
  <cp:category/>
  <cp:version/>
  <cp:contentType/>
  <cp:contentStatus/>
  <cp:revision>68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